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K:\sauv 170119\SYLVIE\APPEL A PROJET\ANR Projets générique 2022\"/>
    </mc:Choice>
  </mc:AlternateContent>
  <workbookProtection workbookAlgorithmName="SHA-512" workbookHashValue="6U+P6SlaVLPXmlGcv6jdhKLXesGgDTwFjJrmuQUt4QWoUWsvebAMYp8obhBFGJkWWdc+oZhshaEysfQh33VnVw==" workbookSaltValue="pm3v9RSW0LAyaJBmo/tmXA==" workbookSpinCount="100000" lockStructure="1"/>
  <bookViews>
    <workbookView xWindow="0" yWindow="0" windowWidth="10632" windowHeight="7236"/>
  </bookViews>
  <sheets>
    <sheet name="Infos Admin." sheetId="3" r:id="rId1"/>
    <sheet name="Budget" sheetId="1" r:id="rId2"/>
    <sheet name="Documents de référence" sheetId="4" r:id="rId3"/>
    <sheet name="Contacts DRV de campus" sheetId="5" r:id="rId4"/>
  </sheets>
  <definedNames>
    <definedName name="_xlnm.Print_Area" localSheetId="1">Budget!$A$1:$M$111</definedName>
    <definedName name="_xlnm.Print_Area" localSheetId="3">'Contacts DRV de campus'!$B$1:$L$33</definedName>
    <definedName name="_xlnm.Print_Area" localSheetId="2">'Documents de référence'!$A$1:$K$41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1" l="1"/>
  <c r="E18" i="1" l="1"/>
  <c r="E20" i="1"/>
  <c r="B77" i="1" l="1"/>
  <c r="B61" i="1"/>
  <c r="I61" i="1"/>
  <c r="E56" i="1"/>
  <c r="E55" i="1"/>
  <c r="E54" i="1"/>
  <c r="E53" i="1"/>
  <c r="E52" i="1"/>
  <c r="E51" i="1"/>
  <c r="E50" i="1"/>
  <c r="E49" i="1"/>
  <c r="E42" i="1"/>
  <c r="E41" i="1"/>
  <c r="E40" i="1"/>
  <c r="E39" i="1"/>
  <c r="E38" i="1"/>
  <c r="E37" i="1"/>
  <c r="E36" i="1"/>
  <c r="F36" i="1" s="1"/>
  <c r="E35" i="1"/>
  <c r="E19" i="1"/>
  <c r="E21" i="1"/>
  <c r="E22" i="1"/>
  <c r="E23" i="1"/>
  <c r="E24" i="1"/>
  <c r="E25" i="1"/>
  <c r="E26" i="1"/>
  <c r="E27" i="1"/>
  <c r="E28" i="1"/>
  <c r="E29" i="1"/>
  <c r="J7" i="1" l="1"/>
  <c r="B93" i="1"/>
  <c r="C109" i="1"/>
  <c r="C110" i="1" l="1"/>
  <c r="F35" i="1" l="1"/>
  <c r="AM22" i="1"/>
  <c r="AM23" i="1"/>
  <c r="AM24" i="1"/>
  <c r="AM25" i="1"/>
  <c r="AM26" i="1"/>
  <c r="AM27" i="1"/>
  <c r="AM28" i="1"/>
  <c r="AM29" i="1"/>
  <c r="AM30" i="1"/>
  <c r="AM31" i="1"/>
  <c r="AM32" i="1"/>
  <c r="AM48" i="1" l="1"/>
  <c r="AM47" i="1"/>
  <c r="AM46" i="1"/>
  <c r="AM45" i="1"/>
  <c r="AM44" i="1"/>
  <c r="AM43" i="1"/>
  <c r="AH32" i="1"/>
  <c r="AM42" i="1"/>
  <c r="AH31" i="1"/>
  <c r="AM41" i="1"/>
  <c r="AH30" i="1"/>
  <c r="AM40" i="1"/>
  <c r="AH29" i="1"/>
  <c r="AM39" i="1"/>
  <c r="AH28" i="1"/>
  <c r="AM38" i="1"/>
  <c r="AH27" i="1"/>
  <c r="AM37" i="1"/>
  <c r="AH26" i="1"/>
  <c r="AM36" i="1"/>
  <c r="AH25" i="1"/>
  <c r="AM35" i="1"/>
  <c r="AM34" i="1"/>
  <c r="AM33" i="1"/>
  <c r="AM21" i="1"/>
  <c r="AH21" i="1"/>
  <c r="AM20" i="1"/>
  <c r="AH20" i="1"/>
  <c r="AM19" i="1"/>
  <c r="AH19" i="1"/>
  <c r="AM18" i="1"/>
  <c r="F18" i="1" s="1"/>
  <c r="AH18" i="1"/>
  <c r="AM17" i="1"/>
  <c r="AH17" i="1"/>
  <c r="AM16" i="1"/>
  <c r="AH16" i="1"/>
  <c r="AM15" i="1"/>
  <c r="AH15" i="1"/>
  <c r="AM14" i="1"/>
  <c r="AH14" i="1"/>
  <c r="AM13" i="1"/>
  <c r="AH13" i="1"/>
  <c r="L7" i="1" l="1"/>
  <c r="H7" i="1"/>
  <c r="C7" i="1"/>
  <c r="I47" i="1" l="1"/>
  <c r="F47" i="1"/>
  <c r="F19" i="1"/>
  <c r="F20" i="1"/>
  <c r="F21" i="1"/>
  <c r="F22" i="1"/>
  <c r="F23" i="1"/>
  <c r="F24" i="1"/>
  <c r="F25" i="1"/>
  <c r="F26" i="1"/>
  <c r="F27" i="1"/>
  <c r="F28" i="1"/>
  <c r="F29" i="1"/>
  <c r="E30" i="1" l="1"/>
  <c r="F49" i="1"/>
  <c r="F50" i="1"/>
  <c r="F51" i="1"/>
  <c r="F52" i="1"/>
  <c r="F53" i="1"/>
  <c r="F54" i="1"/>
  <c r="F37" i="1"/>
  <c r="F38" i="1"/>
  <c r="F39" i="1"/>
  <c r="F40" i="1"/>
  <c r="F41" i="1"/>
  <c r="F42" i="1"/>
  <c r="F43" i="1" l="1"/>
  <c r="J100" i="1" l="1"/>
  <c r="K100" i="1"/>
  <c r="C100" i="1"/>
  <c r="F48" i="1"/>
  <c r="F55" i="1"/>
  <c r="F56" i="1"/>
  <c r="C12" i="1"/>
  <c r="I100" i="1"/>
  <c r="H100" i="1"/>
  <c r="E57" i="1"/>
  <c r="E100" i="1" s="1"/>
  <c r="E43" i="1"/>
  <c r="F100" i="1" s="1"/>
  <c r="B94" i="1"/>
  <c r="B92" i="1"/>
  <c r="A92" i="1"/>
  <c r="F57" i="1" l="1"/>
  <c r="D100" i="1" s="1"/>
  <c r="B103" i="1" s="1"/>
  <c r="G100" i="1"/>
  <c r="F30" i="1"/>
  <c r="B100" i="1" s="1"/>
  <c r="B104" i="1" l="1"/>
  <c r="B106" i="1" s="1"/>
  <c r="L100" i="1"/>
  <c r="F104" i="1" l="1"/>
  <c r="C111" i="1" l="1"/>
  <c r="C108" i="1"/>
  <c r="F102" i="1"/>
</calcChain>
</file>

<file path=xl/comments1.xml><?xml version="1.0" encoding="utf-8"?>
<comments xmlns="http://schemas.openxmlformats.org/spreadsheetml/2006/main">
  <authors>
    <author>Stéphane BERIOU</author>
  </authors>
  <commentList>
    <comment ref="D18" authorId="0" shapeId="0">
      <text>
        <r>
          <rPr>
            <b/>
            <sz val="11"/>
            <color indexed="81"/>
            <rFont val="Tahoma"/>
            <family val="2"/>
          </rPr>
          <t>Durée du projet 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Avez-vous pensé à renseigner la durée du projet (cellule B12) ?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<sst xmlns="http://schemas.openxmlformats.org/spreadsheetml/2006/main" count="816" uniqueCount="745">
  <si>
    <t>OUI</t>
  </si>
  <si>
    <t>ANR PRC</t>
  </si>
  <si>
    <t>Acronyme :</t>
  </si>
  <si>
    <t>NON</t>
  </si>
  <si>
    <t>ANR PRCE</t>
  </si>
  <si>
    <t>Nom, Prénom du Responsable scientifique :</t>
  </si>
  <si>
    <t>ANR PRCI</t>
  </si>
  <si>
    <t xml:space="preserve">Durée du projet (en mois) : </t>
  </si>
  <si>
    <t>corps / grade</t>
  </si>
  <si>
    <t>cout mensuel</t>
  </si>
  <si>
    <t>cout annuel</t>
  </si>
  <si>
    <t>PERMANENTS (cout moyen)</t>
  </si>
  <si>
    <t>NON PERMANENTS AVEC FINANCEMENT DEMANDE</t>
  </si>
  <si>
    <t>Contrat doctoral (36 mois)</t>
  </si>
  <si>
    <t>Maître de conférences Hospitalier</t>
  </si>
  <si>
    <t>ALESSI Marie-Christine</t>
  </si>
  <si>
    <t>201822670T</t>
  </si>
  <si>
    <t>DEPENSES DE PERSONNEL (à compléter)</t>
  </si>
  <si>
    <t>IGR</t>
  </si>
  <si>
    <t>Professeur des universités Hospitalier</t>
  </si>
  <si>
    <t>BERNARD Monique</t>
  </si>
  <si>
    <t>201220246J</t>
  </si>
  <si>
    <t>IGE</t>
  </si>
  <si>
    <t>KHRESTCHATISKY Michel</t>
  </si>
  <si>
    <t>201220266F</t>
  </si>
  <si>
    <t>ASI</t>
  </si>
  <si>
    <t>JIRSA Viktor</t>
  </si>
  <si>
    <t>201220181N</t>
  </si>
  <si>
    <t>Nom Prénom</t>
  </si>
  <si>
    <t>Corps /Grade (menu déroulant)</t>
  </si>
  <si>
    <t>Nombre pers.mois</t>
  </si>
  <si>
    <t>Estimation
(coût moyen)</t>
  </si>
  <si>
    <t>TECH</t>
  </si>
  <si>
    <t>MASSON Guillaume</t>
  </si>
  <si>
    <t>ATRF</t>
  </si>
  <si>
    <t>ARNOUX Pierre-Jean</t>
  </si>
  <si>
    <t>200017663D</t>
  </si>
  <si>
    <t>Stagiaire</t>
  </si>
  <si>
    <t>Ingénieur de Recherche</t>
  </si>
  <si>
    <t>VIDAL Vincent</t>
  </si>
  <si>
    <t>200815501U</t>
  </si>
  <si>
    <t>Ingénieur d'Etudes</t>
  </si>
  <si>
    <t>BOLLA Jean-Michel</t>
  </si>
  <si>
    <t>201822835X</t>
  </si>
  <si>
    <t>Technicien</t>
  </si>
  <si>
    <t>LEVY Nicolas</t>
  </si>
  <si>
    <t>200816536U</t>
  </si>
  <si>
    <t>GIORGI Roch</t>
  </si>
  <si>
    <t>200817366W</t>
  </si>
  <si>
    <t>DEBANNE Dominique</t>
  </si>
  <si>
    <t>200817677J</t>
  </si>
  <si>
    <t>Total</t>
  </si>
  <si>
    <t>Contrat post-doctorant (exp.prof.&gt;3 ans)</t>
  </si>
  <si>
    <t>PAROLA Philippe</t>
  </si>
  <si>
    <t>201822675Y</t>
  </si>
  <si>
    <t>Instruments et matériels</t>
  </si>
  <si>
    <t xml:space="preserve">Frais généraux </t>
  </si>
  <si>
    <t>Prestations de services (DPI)</t>
  </si>
  <si>
    <t>Frais de missions</t>
  </si>
  <si>
    <t>Frais de publication</t>
  </si>
  <si>
    <t>Consommables "scientifiques"</t>
  </si>
  <si>
    <t>Frais de réception</t>
  </si>
  <si>
    <t>Equipements</t>
  </si>
  <si>
    <t>Participation/organisation de colloques</t>
  </si>
  <si>
    <t>Bâtiment et terrains</t>
  </si>
  <si>
    <t xml:space="preserve">Location de locaux scientifiques </t>
  </si>
  <si>
    <t>Postes de dépenses</t>
  </si>
  <si>
    <t>Personnels Permanents</t>
  </si>
  <si>
    <t>Personnels Non permanents</t>
  </si>
  <si>
    <t>Bâtiments et terrains</t>
  </si>
  <si>
    <t>Totaux</t>
  </si>
  <si>
    <t>Avec financement
ANR demandé</t>
  </si>
  <si>
    <t>Sans financement 
ANR demandé</t>
  </si>
  <si>
    <t>cout</t>
  </si>
  <si>
    <t>pers.mois</t>
  </si>
  <si>
    <t>Coût déclaré (€)</t>
  </si>
  <si>
    <t>Assiette (€)</t>
  </si>
  <si>
    <t xml:space="preserve">Total des frais </t>
  </si>
  <si>
    <t xml:space="preserve">Aide demandée </t>
  </si>
  <si>
    <t>dont</t>
  </si>
  <si>
    <t>au titre de la facturation interne sur la totalité du projet</t>
  </si>
  <si>
    <t xml:space="preserve">au titre de la facture entre partenaires sur la totalité du projet </t>
  </si>
  <si>
    <t>200014577Z</t>
  </si>
  <si>
    <t>200617429Y</t>
  </si>
  <si>
    <t>201220156L</t>
  </si>
  <si>
    <t>Sigle</t>
  </si>
  <si>
    <t>AA</t>
  </si>
  <si>
    <t>ADEF</t>
  </si>
  <si>
    <t>AFMB</t>
  </si>
  <si>
    <t>AMSE</t>
  </si>
  <si>
    <t>BBF</t>
  </si>
  <si>
    <t>BIAM</t>
  </si>
  <si>
    <t>BIP</t>
  </si>
  <si>
    <t>C2VN</t>
  </si>
  <si>
    <t>CAER</t>
  </si>
  <si>
    <t>CCIAM</t>
  </si>
  <si>
    <t>CCJ</t>
  </si>
  <si>
    <t>CDE</t>
  </si>
  <si>
    <t>CDS</t>
  </si>
  <si>
    <t>CEFF</t>
  </si>
  <si>
    <t>CEREGE</t>
  </si>
  <si>
    <t>CEReSS</t>
  </si>
  <si>
    <t>CERGAM</t>
  </si>
  <si>
    <t>CERHIIP</t>
  </si>
  <si>
    <t>CERIMED</t>
  </si>
  <si>
    <t>CGGG</t>
  </si>
  <si>
    <t>CIELAM</t>
  </si>
  <si>
    <t>CIML</t>
  </si>
  <si>
    <t>CINaM</t>
  </si>
  <si>
    <t>CIPHE</t>
  </si>
  <si>
    <t>CIRM</t>
  </si>
  <si>
    <t>CLEO</t>
  </si>
  <si>
    <t>CNE</t>
  </si>
  <si>
    <t>CPPM</t>
  </si>
  <si>
    <t>CPT</t>
  </si>
  <si>
    <t>CRA</t>
  </si>
  <si>
    <t>CRCM</t>
  </si>
  <si>
    <t>CREDO</t>
  </si>
  <si>
    <t>CRET-LOG</t>
  </si>
  <si>
    <t>CRFJ</t>
  </si>
  <si>
    <t>CRMBM</t>
  </si>
  <si>
    <t>DICE</t>
  </si>
  <si>
    <t>ECHANGES</t>
  </si>
  <si>
    <t>ESPACE</t>
  </si>
  <si>
    <t>FRESNEL</t>
  </si>
  <si>
    <t>GREDIAUC</t>
  </si>
  <si>
    <t>Huma-Num</t>
  </si>
  <si>
    <t>I2M</t>
  </si>
  <si>
    <t>IBDM</t>
  </si>
  <si>
    <t>ICR</t>
  </si>
  <si>
    <t>IDEMEC</t>
  </si>
  <si>
    <t>IGS</t>
  </si>
  <si>
    <t>IHP</t>
  </si>
  <si>
    <t>IM2NP</t>
  </si>
  <si>
    <t>IMAf</t>
  </si>
  <si>
    <t>IMBE</t>
  </si>
  <si>
    <t>IMSIC</t>
  </si>
  <si>
    <t>INMED</t>
  </si>
  <si>
    <t>INP</t>
  </si>
  <si>
    <t>INS</t>
  </si>
  <si>
    <t>INT</t>
  </si>
  <si>
    <t>IRAA</t>
  </si>
  <si>
    <t>IrAsia</t>
  </si>
  <si>
    <t>IREMAM</t>
  </si>
  <si>
    <t>IRMC</t>
  </si>
  <si>
    <t>IRPHE</t>
  </si>
  <si>
    <t>ISM</t>
  </si>
  <si>
    <t>iSm2</t>
  </si>
  <si>
    <t>IUSTI</t>
  </si>
  <si>
    <t>LA3M</t>
  </si>
  <si>
    <t>LAI</t>
  </si>
  <si>
    <t>LAM</t>
  </si>
  <si>
    <t>LAMPEA</t>
  </si>
  <si>
    <t>LBA</t>
  </si>
  <si>
    <t>LCB</t>
  </si>
  <si>
    <t>LCE</t>
  </si>
  <si>
    <t>LDPSC</t>
  </si>
  <si>
    <t>LERMA</t>
  </si>
  <si>
    <t>LESA</t>
  </si>
  <si>
    <t>LEST</t>
  </si>
  <si>
    <t>LID2MS</t>
  </si>
  <si>
    <t>LIEU</t>
  </si>
  <si>
    <t>LIIE</t>
  </si>
  <si>
    <t>LIS</t>
  </si>
  <si>
    <t>LISM</t>
  </si>
  <si>
    <t>LMA</t>
  </si>
  <si>
    <t>LNC</t>
  </si>
  <si>
    <t>LP3</t>
  </si>
  <si>
    <t>LPC</t>
  </si>
  <si>
    <t>LPCPP</t>
  </si>
  <si>
    <t>LPED</t>
  </si>
  <si>
    <t>LPL</t>
  </si>
  <si>
    <t>LPS</t>
  </si>
  <si>
    <t>LTD</t>
  </si>
  <si>
    <t>M2P2</t>
  </si>
  <si>
    <t>MADIREL</t>
  </si>
  <si>
    <t>MAP</t>
  </si>
  <si>
    <t>MCT</t>
  </si>
  <si>
    <t>MEPHI</t>
  </si>
  <si>
    <t>MIO</t>
  </si>
  <si>
    <t>MMG</t>
  </si>
  <si>
    <t>MMSH</t>
  </si>
  <si>
    <t>MSC</t>
  </si>
  <si>
    <t>PIIM</t>
  </si>
  <si>
    <t>PRISM</t>
  </si>
  <si>
    <t>PSYCLE</t>
  </si>
  <si>
    <t>PYTHEAS</t>
  </si>
  <si>
    <t>RECOVER</t>
  </si>
  <si>
    <t>SESSTIM</t>
  </si>
  <si>
    <t>TAGC</t>
  </si>
  <si>
    <t>TDMAM</t>
  </si>
  <si>
    <t>TELEMMe</t>
  </si>
  <si>
    <t>UNIS</t>
  </si>
  <si>
    <t>UVE</t>
  </si>
  <si>
    <t>VITROME</t>
  </si>
  <si>
    <t>Dir nom</t>
  </si>
  <si>
    <t>ROUDIER Jean</t>
  </si>
  <si>
    <t>BOURNE Yves</t>
  </si>
  <si>
    <t>VENDITTI Alain</t>
  </si>
  <si>
    <t>FAULDS Craig</t>
  </si>
  <si>
    <t>PIGNOL David</t>
  </si>
  <si>
    <t>GIUDICI-ORTICONI Marie-Thérése</t>
  </si>
  <si>
    <t>MILANESI Claudio</t>
  </si>
  <si>
    <t>FERRE Nicolas</t>
  </si>
  <si>
    <t>BLOCH Cyril - RIZZO Fabrice</t>
  </si>
  <si>
    <t>BUGADA Alexis</t>
  </si>
  <si>
    <t>LAMBERT Thierry</t>
  </si>
  <si>
    <t>BELLIER Olivier</t>
  </si>
  <si>
    <t>AUQUIER Pascal</t>
  </si>
  <si>
    <t>AUBERT Nicolas</t>
  </si>
  <si>
    <t>GUILLET Benjamin</t>
  </si>
  <si>
    <t>TARANTO Pascal</t>
  </si>
  <si>
    <t>MAZAURIC Catherine</t>
  </si>
  <si>
    <t>PIERRE Philippe</t>
  </si>
  <si>
    <t>MÜLLER Pierre</t>
  </si>
  <si>
    <t>MALISSEN Bernard</t>
  </si>
  <si>
    <t>PELLEN Marie</t>
  </si>
  <si>
    <t>DIACONU Cristinel</t>
  </si>
  <si>
    <t>MARTIN Thierry</t>
  </si>
  <si>
    <t>LOMBARD Frédéric</t>
  </si>
  <si>
    <t>BORG Jean-Paul</t>
  </si>
  <si>
    <t>TABANI Marc</t>
  </si>
  <si>
    <t>LIVOLSI Laurent</t>
  </si>
  <si>
    <t>STEFANINI Marthe</t>
  </si>
  <si>
    <t>BANCAUD Florence</t>
  </si>
  <si>
    <t>JOSSELIN Didier</t>
  </si>
  <si>
    <t>BRASSELET Sophie</t>
  </si>
  <si>
    <t>CARPENTIER Elise</t>
  </si>
  <si>
    <t>BAUDE Olivier</t>
  </si>
  <si>
    <t>HUBERT Pascal</t>
  </si>
  <si>
    <t>KODJABACHIAN Laurent</t>
  </si>
  <si>
    <t>GIGMES Didier</t>
  </si>
  <si>
    <t>FLICHE Benoît</t>
  </si>
  <si>
    <t>ABERGEL Chantal</t>
  </si>
  <si>
    <t>PARIENTE BUTTERLIN</t>
  </si>
  <si>
    <t>AUTRAN Jean-Luc</t>
  </si>
  <si>
    <t>SAMSON Fabienne</t>
  </si>
  <si>
    <t>FERNANDEZ Catherine</t>
  </si>
  <si>
    <t>DURAMPART Michel</t>
  </si>
  <si>
    <t>COSSART Rosa</t>
  </si>
  <si>
    <t>QUANTIN François</t>
  </si>
  <si>
    <t>NGUYEN Thi Phuong Ngoc</t>
  </si>
  <si>
    <t>JACQUEMOND Richard</t>
  </si>
  <si>
    <t>SAAIDIA Oissila</t>
  </si>
  <si>
    <t>LE DIZÉS Stéphane</t>
  </si>
  <si>
    <t>PITHIOUX Martine</t>
  </si>
  <si>
    <t>RODRIGUEZ Jean</t>
  </si>
  <si>
    <t>POULIQUEN Olivier</t>
  </si>
  <si>
    <t>MAILLOUX Anne</t>
  </si>
  <si>
    <t>THEODOLY Olivier</t>
  </si>
  <si>
    <t>BEUZIT Jean-Luc</t>
  </si>
  <si>
    <t>FOURNIER Pierre</t>
  </si>
  <si>
    <t>HERRSCHER Estelle</t>
  </si>
  <si>
    <t>MIGNOT Tam</t>
  </si>
  <si>
    <t>WORTHAM Henri</t>
  </si>
  <si>
    <t>EGEA Vincent</t>
  </si>
  <si>
    <t>DURAFOUR Jean-Michel</t>
  </si>
  <si>
    <t>BERTHET Thierry</t>
  </si>
  <si>
    <t>ISAR Hervé</t>
  </si>
  <si>
    <t>DUBOIS Jérôme</t>
  </si>
  <si>
    <t>BECHET Frédéric</t>
  </si>
  <si>
    <t>STURGIS James</t>
  </si>
  <si>
    <t>EYHERAMENDY Dominique</t>
  </si>
  <si>
    <t>HASBROUCQ Thierry</t>
  </si>
  <si>
    <t>UTEZA Olivier</t>
  </si>
  <si>
    <t>ZIEGLER Johannes</t>
  </si>
  <si>
    <t>GASTINEAU Bénédicte</t>
  </si>
  <si>
    <t>PRÉVOT Laurent</t>
  </si>
  <si>
    <t>FOINTIAT Valérie</t>
  </si>
  <si>
    <t>ROUVIERE Frédéric</t>
  </si>
  <si>
    <t>SAGAUT Pierre</t>
  </si>
  <si>
    <t>DENOYEL Renaud</t>
  </si>
  <si>
    <t>BERTAUX-PICHARD Louise</t>
  </si>
  <si>
    <t>LAGIER Jean-Christophe</t>
  </si>
  <si>
    <t>SEMPERE Richard</t>
  </si>
  <si>
    <t>BOUFFIER Sophie</t>
  </si>
  <si>
    <t>VIENS Patrice</t>
  </si>
  <si>
    <t>CALISTI Annette</t>
  </si>
  <si>
    <t>KRONLAND-MARTINET Richard</t>
  </si>
  <si>
    <t>BONNARDEL Nathalie</t>
  </si>
  <si>
    <t>THOUVENY Nicolas</t>
  </si>
  <si>
    <t>RIHET Pascal</t>
  </si>
  <si>
    <t>CAIRE Emmanuèle</t>
  </si>
  <si>
    <t>DAUMALIN Xavier</t>
  </si>
  <si>
    <t>De LAMBALLERIE  Xavier</t>
  </si>
  <si>
    <t>RNSR</t>
  </si>
  <si>
    <t>201220176H</t>
  </si>
  <si>
    <t>201220327X</t>
  </si>
  <si>
    <t>201220260Z</t>
  </si>
  <si>
    <t>201220324U</t>
  </si>
  <si>
    <t>200417421Y</t>
  </si>
  <si>
    <t>201622497N</t>
  </si>
  <si>
    <t>201220269J</t>
  </si>
  <si>
    <t>199213253V</t>
  </si>
  <si>
    <t>201822672V</t>
  </si>
  <si>
    <t>201220305Y</t>
  </si>
  <si>
    <t>200815462B</t>
  </si>
  <si>
    <t>199213265H</t>
  </si>
  <si>
    <t>201321813H</t>
  </si>
  <si>
    <t>199213259B</t>
  </si>
  <si>
    <t>201220322S</t>
  </si>
  <si>
    <t>200818985F</t>
  </si>
  <si>
    <t>199613778Y</t>
  </si>
  <si>
    <t>201922950T</t>
  </si>
  <si>
    <t>201220302V</t>
  </si>
  <si>
    <t>200815472M</t>
  </si>
  <si>
    <t>200017461J</t>
  </si>
  <si>
    <t>201220341M</t>
  </si>
  <si>
    <t>201120190C</t>
  </si>
  <si>
    <t>199220513L</t>
  </si>
  <si>
    <t>201420921J</t>
  </si>
  <si>
    <t>199812890Z</t>
  </si>
  <si>
    <t>201220247K</t>
  </si>
  <si>
    <t>201220252R</t>
  </si>
  <si>
    <t>199213261D</t>
  </si>
  <si>
    <t>201220152G</t>
  </si>
  <si>
    <t>201220303W</t>
  </si>
  <si>
    <t>199213256Y</t>
  </si>
  <si>
    <t>201220257W</t>
  </si>
  <si>
    <t>200815473N</t>
  </si>
  <si>
    <t>201220240C</t>
  </si>
  <si>
    <t>201220335F</t>
  </si>
  <si>
    <t>200415047T</t>
  </si>
  <si>
    <t>201320910B</t>
  </si>
  <si>
    <t>201420768T</t>
  </si>
  <si>
    <t>201220316K</t>
  </si>
  <si>
    <t>201220354B</t>
  </si>
  <si>
    <t>201220310D</t>
  </si>
  <si>
    <t>201220435P</t>
  </si>
  <si>
    <t>200014574W</t>
  </si>
  <si>
    <t>201220336G</t>
  </si>
  <si>
    <t>200212721Y</t>
  </si>
  <si>
    <t>201220339K</t>
  </si>
  <si>
    <t>200815499S</t>
  </si>
  <si>
    <t>200819256A</t>
  </si>
  <si>
    <t>201220346T</t>
  </si>
  <si>
    <t>200817680M</t>
  </si>
  <si>
    <t>201220304X</t>
  </si>
  <si>
    <t>201220307A</t>
  </si>
  <si>
    <t>201220273N</t>
  </si>
  <si>
    <t>201220320P</t>
  </si>
  <si>
    <t>201220334E</t>
  </si>
  <si>
    <t>201220275R</t>
  </si>
  <si>
    <t>201220308B</t>
  </si>
  <si>
    <t>200817464C</t>
  </si>
  <si>
    <t>201220274P</t>
  </si>
  <si>
    <t>201220309C</t>
  </si>
  <si>
    <t>201220306Z</t>
  </si>
  <si>
    <t>201220357E</t>
  </si>
  <si>
    <t>201220353A</t>
  </si>
  <si>
    <t>201220364M</t>
  </si>
  <si>
    <t>199213252U</t>
  </si>
  <si>
    <t>200014572U</t>
  </si>
  <si>
    <t>201220323T</t>
  </si>
  <si>
    <t>200815558F</t>
  </si>
  <si>
    <t>199213258A</t>
  </si>
  <si>
    <t>201822714R</t>
  </si>
  <si>
    <t>201220358F</t>
  </si>
  <si>
    <t>199617659S</t>
  </si>
  <si>
    <t>201220268H</t>
  </si>
  <si>
    <t>201220258X</t>
  </si>
  <si>
    <t>201220328Y</t>
  </si>
  <si>
    <t>200014576Y</t>
  </si>
  <si>
    <t>200217423J</t>
  </si>
  <si>
    <t>201220301U</t>
  </si>
  <si>
    <t>199213249R</t>
  </si>
  <si>
    <t>199213260C</t>
  </si>
  <si>
    <t>201220330A</t>
  </si>
  <si>
    <t>201220355C</t>
  </si>
  <si>
    <t>200410852H</t>
  </si>
  <si>
    <t>201220349W</t>
  </si>
  <si>
    <t>200817679L</t>
  </si>
  <si>
    <t>201220325V</t>
  </si>
  <si>
    <t>201220272M</t>
  </si>
  <si>
    <t>201722348X</t>
  </si>
  <si>
    <t>200014571T</t>
  </si>
  <si>
    <t>201220900V</t>
  </si>
  <si>
    <t>201521789Y</t>
  </si>
  <si>
    <t>201220169A</t>
  </si>
  <si>
    <t>201220312F</t>
  </si>
  <si>
    <t>201220311E</t>
  </si>
  <si>
    <t>Aix-Marseille Université</t>
  </si>
  <si>
    <t>Établissement public national à caractère scientifique culturel et professionnel (EPSCP)</t>
  </si>
  <si>
    <t>N° SIRET :</t>
  </si>
  <si>
    <t>Code APE</t>
  </si>
  <si>
    <t>8542Z</t>
  </si>
  <si>
    <t>Identifiant national de compte bancaire – RIB</t>
  </si>
  <si>
    <t>IBAN</t>
  </si>
  <si>
    <t>FR76 1007 1130 0000 0010 2006 780</t>
  </si>
  <si>
    <t>Domiciliation</t>
  </si>
  <si>
    <t>TPMarseille</t>
  </si>
  <si>
    <t>BIC</t>
  </si>
  <si>
    <t>TRPUFRP1</t>
  </si>
  <si>
    <t>Titulaire du compte</t>
  </si>
  <si>
    <t>Agence Comptable Université d’Aix Marseille, 58 Boulevard Charles Livon, Jardin du Pharo, 13284 Marseille cedex 07</t>
  </si>
  <si>
    <t>Éric BERTON, Président 58 Boulevard Charles Livon 13284 Marseille cedex 07 - Tél : 33 491 396 500 –  mél : presidence@univ-amu.fr</t>
  </si>
  <si>
    <t>ANR JCJC</t>
  </si>
  <si>
    <t>ANR Autres Nationaux</t>
  </si>
  <si>
    <t>ANR Autres Internationaux</t>
  </si>
  <si>
    <r>
      <t xml:space="preserve">Le porteur peut faire exécuter des prestations par des tiers extérieurs au Projet.  Le </t>
    </r>
    <r>
      <rPr>
        <b/>
        <u/>
        <sz val="10"/>
        <color rgb="FF7030A0"/>
        <rFont val="Calibri"/>
        <family val="2"/>
      </rPr>
      <t>coût de ces prestations</t>
    </r>
    <r>
      <rPr>
        <b/>
        <sz val="10"/>
        <color rgb="FF7030A0"/>
        <rFont val="Calibri"/>
        <family val="2"/>
      </rPr>
      <t xml:space="preserve"> doit rester </t>
    </r>
    <r>
      <rPr>
        <b/>
        <u/>
        <sz val="10"/>
        <color rgb="FF7030A0"/>
        <rFont val="Calibri"/>
        <family val="2"/>
      </rPr>
      <t>inférieur ou égal à 50 %</t>
    </r>
    <r>
      <rPr>
        <b/>
        <sz val="10"/>
        <color rgb="FF7030A0"/>
        <rFont val="Calibri"/>
        <family val="2"/>
      </rPr>
      <t xml:space="preserve"> du coût global entrant dans l’assiette de l’aide.</t>
    </r>
  </si>
  <si>
    <t>Location de matériels</t>
  </si>
  <si>
    <t>…..</t>
  </si>
  <si>
    <t>%</t>
  </si>
  <si>
    <t>UMR 7316</t>
  </si>
  <si>
    <t>UMR_A 1163</t>
  </si>
  <si>
    <t>UMR 7265</t>
  </si>
  <si>
    <t>UMR 7281</t>
  </si>
  <si>
    <t>UMR_S 1263 - UMR_A 1260</t>
  </si>
  <si>
    <t>UR 854</t>
  </si>
  <si>
    <t>UMR 7299</t>
  </si>
  <si>
    <t>UR 4224</t>
  </si>
  <si>
    <t>UR 901</t>
  </si>
  <si>
    <t>UR 891</t>
  </si>
  <si>
    <t>UM 34 - UMR 7330 - UMR_D 161 - UMR_A 1410</t>
  </si>
  <si>
    <t>UR 3279</t>
  </si>
  <si>
    <t>UR 4225</t>
  </si>
  <si>
    <t>UR 2186</t>
  </si>
  <si>
    <t>UMR 7304</t>
  </si>
  <si>
    <t>UR 4235</t>
  </si>
  <si>
    <t>UM 2 - UMR_S 1104 - UMR 7280</t>
  </si>
  <si>
    <t>UMR 7325</t>
  </si>
  <si>
    <t>UMR 8562</t>
  </si>
  <si>
    <t>UMR 7346</t>
  </si>
  <si>
    <t>UMR 7332</t>
  </si>
  <si>
    <t>UR 893</t>
  </si>
  <si>
    <t>UM 105 -  UMR_S 1068 - UMR 7258</t>
  </si>
  <si>
    <t>UMR 7308</t>
  </si>
  <si>
    <t>UR 881</t>
  </si>
  <si>
    <t>UMR 7339</t>
  </si>
  <si>
    <t>UMR 7318</t>
  </si>
  <si>
    <t>UR 4236</t>
  </si>
  <si>
    <t>UMR 7300</t>
  </si>
  <si>
    <t>UMR 7249</t>
  </si>
  <si>
    <t>UR 3786</t>
  </si>
  <si>
    <t>UMR 7373</t>
  </si>
  <si>
    <t>UMR 7288</t>
  </si>
  <si>
    <t>UMR 7273</t>
  </si>
  <si>
    <t>UMR 7307</t>
  </si>
  <si>
    <t>UMR 7256</t>
  </si>
  <si>
    <t>UR 3276</t>
  </si>
  <si>
    <t>UMR 7334</t>
  </si>
  <si>
    <t>UMR 8171 - UMR_D 243</t>
  </si>
  <si>
    <t>UMR 7263 - UMR_D 237</t>
  </si>
  <si>
    <t>UR 7492</t>
  </si>
  <si>
    <t>UMR_S 1249</t>
  </si>
  <si>
    <t>UMR 7051</t>
  </si>
  <si>
    <t>UMR_S 1106</t>
  </si>
  <si>
    <t>UMR 7289</t>
  </si>
  <si>
    <t>UMR 7306</t>
  </si>
  <si>
    <t>UMR 7310</t>
  </si>
  <si>
    <t>UMR 7342</t>
  </si>
  <si>
    <t>UMR 7287</t>
  </si>
  <si>
    <t>UMR 7313</t>
  </si>
  <si>
    <t>UMR 7343</t>
  </si>
  <si>
    <t>UMR 7298</t>
  </si>
  <si>
    <t>UM 61 - UMR_S 1067 - UMR 7333</t>
  </si>
  <si>
    <t>UMR 7326</t>
  </si>
  <si>
    <t>UMR 7269</t>
  </si>
  <si>
    <t>UMR_T 24</t>
  </si>
  <si>
    <t>UMR 7283</t>
  </si>
  <si>
    <t>UMR 7376</t>
  </si>
  <si>
    <t>UR 4690</t>
  </si>
  <si>
    <t>UR 853</t>
  </si>
  <si>
    <t>UR 3274</t>
  </si>
  <si>
    <t>UMR 7317</t>
  </si>
  <si>
    <t>UR 4328</t>
  </si>
  <si>
    <t>UR 889</t>
  </si>
  <si>
    <t>UR 4264</t>
  </si>
  <si>
    <t>UMR 7020</t>
  </si>
  <si>
    <t>UMR 7255</t>
  </si>
  <si>
    <t>UMR 7031</t>
  </si>
  <si>
    <t>UMR 7291</t>
  </si>
  <si>
    <t>UMR 7341</t>
  </si>
  <si>
    <t>UMR 7290</t>
  </si>
  <si>
    <t>UR 3278</t>
  </si>
  <si>
    <t>UMR_D 151</t>
  </si>
  <si>
    <t>UMR 7309</t>
  </si>
  <si>
    <t>UR 849</t>
  </si>
  <si>
    <t>UR 892</t>
  </si>
  <si>
    <t>UMR 7340</t>
  </si>
  <si>
    <t>UMR 7246</t>
  </si>
  <si>
    <t>UMR_MD 1 - UMR_S1261</t>
  </si>
  <si>
    <t>UMR_D 258</t>
  </si>
  <si>
    <t>UM 110 - UMR 7294 - UMR_D 235</t>
  </si>
  <si>
    <t>UMR_S 1251</t>
  </si>
  <si>
    <t>UR 4670</t>
  </si>
  <si>
    <t>UMR 7345</t>
  </si>
  <si>
    <t>UMR 7061</t>
  </si>
  <si>
    <t>UR 3273</t>
  </si>
  <si>
    <t>UMR_S 1252 - UMR_D 259</t>
  </si>
  <si>
    <t>UMR_S 1090</t>
  </si>
  <si>
    <t>UMR 7297</t>
  </si>
  <si>
    <t>UMR 7303</t>
  </si>
  <si>
    <t>UMR_S 1072</t>
  </si>
  <si>
    <t>UMR_D 190 UMR_S 1207</t>
  </si>
  <si>
    <t>UMR_D 257 - UMR_MD 4</t>
  </si>
  <si>
    <t>UMR_S 1097</t>
  </si>
  <si>
    <t>UR 4671</t>
  </si>
  <si>
    <t>UMR 7257 - USC 1408</t>
  </si>
  <si>
    <t>Valeur (calcul automatique)</t>
  </si>
  <si>
    <t>A recruter</t>
  </si>
  <si>
    <t>Agent Comptable</t>
  </si>
  <si>
    <t>-Règlement financier ANR + fiches pratiques</t>
  </si>
  <si>
    <t>Philippe DJAMBAZIAN, Agent Comptable</t>
  </si>
  <si>
    <t>philippe.djambazian@univ-amu.fr</t>
  </si>
  <si>
    <t>Coût marginal</t>
  </si>
  <si>
    <t>Contacts DRV de Campus</t>
  </si>
  <si>
    <t>&amp;</t>
  </si>
  <si>
    <t>Tutelle gestionnaire AMU</t>
  </si>
  <si>
    <t>Libelle</t>
  </si>
  <si>
    <t>Arthrites Autoimmunes</t>
  </si>
  <si>
    <t>Apprentissages, Didactiques, Evaluation, Formation</t>
  </si>
  <si>
    <t>ADES</t>
  </si>
  <si>
    <t>Anthropologie bio-culturelle, Droit, Éthique &amp; Santé</t>
  </si>
  <si>
    <t>UMR 7268</t>
  </si>
  <si>
    <t>201220350X</t>
  </si>
  <si>
    <t>Architecture et Fonction des Macromolécules Biologiques</t>
  </si>
  <si>
    <t>Aix-Marseille Sciences Economiques</t>
  </si>
  <si>
    <t>Biodiversité et Biotechnologie Fongiques</t>
  </si>
  <si>
    <t>Institut de Biosciences et de Biotechnologies d'Aix-Marseille</t>
  </si>
  <si>
    <t>Bioénergétique et Ingénierie des Protéines</t>
  </si>
  <si>
    <t>Centre de recherche en CardioVasculaire et Nutrition</t>
  </si>
  <si>
    <t>Centre Aixois d'Etudes Romanes</t>
  </si>
  <si>
    <t>Centre de Calcul Intensif d'Aix-Marseille</t>
  </si>
  <si>
    <t>Centre Camille Jullian-Histoire et archéologie de la Méditerranée et de l'Afrique du Nord de la Protohistoire à la fin de l'Antiquité</t>
  </si>
  <si>
    <t>BOETTO Giulia</t>
  </si>
  <si>
    <t>Centre de Droit Economique</t>
  </si>
  <si>
    <t>Centre de Droit Social</t>
  </si>
  <si>
    <t>Centre d'Etudes Fiscales et Financières</t>
  </si>
  <si>
    <t>Centre Européen de Recherche et d’Enseignement des Géosciences de l’Environnement</t>
  </si>
  <si>
    <t>Centre d’Etudes et de Recherche sur les Services de Santé et la Qualité de Vie</t>
  </si>
  <si>
    <t>Centre d'Etudes et de Recherche en Gestion d'Aix-Marseille</t>
  </si>
  <si>
    <t>Centre d'Etudes et de Recherches d'Histoire des Idées et des Institutions Politiques</t>
  </si>
  <si>
    <t>Centre Européen de Recherche en Imagerie Médicale</t>
  </si>
  <si>
    <t>Centre Gilles Gaston GRANGER</t>
  </si>
  <si>
    <t>Centre Interdisciplinaire d'Etude des Littératures d'Aix-Marseille</t>
  </si>
  <si>
    <t>Centre d'Immunologie de Marseille-Luminy</t>
  </si>
  <si>
    <t>Centre Interdisciplinaire de Nanoscience de Marseille</t>
  </si>
  <si>
    <t>Centre d'Immunophénomique</t>
  </si>
  <si>
    <t>Centre International de Rencontres Mathématiques</t>
  </si>
  <si>
    <t>OpenEdition Center</t>
  </si>
  <si>
    <t>Centre Norbert ELIAS</t>
  </si>
  <si>
    <t>Centre de Physique des Particules de Marseille</t>
  </si>
  <si>
    <t>Centre de Physique Théorique</t>
  </si>
  <si>
    <t>Centre de Recherches Administratives</t>
  </si>
  <si>
    <t>Centre de Recherche en cancérologie de Marseille</t>
  </si>
  <si>
    <t>Centre de recherche et de documentation sur l'Océanie</t>
  </si>
  <si>
    <t>Centre de Recherche sur le Transport et la Logistique</t>
  </si>
  <si>
    <t>Centre de recherche français de Jérusalem</t>
  </si>
  <si>
    <t>LEMIRE Vincent</t>
  </si>
  <si>
    <t>Centre de Résonance Magnétique Biologique et Médicale</t>
  </si>
  <si>
    <t>Droits International, Comparé et Européen</t>
  </si>
  <si>
    <t>Equipe sur les cultures et humanités anciennes et nouvelles germaniques et slaves</t>
  </si>
  <si>
    <t>Etudes des structures, des processus d'adaptation et des changements de l'espace</t>
  </si>
  <si>
    <t>Institut Fresnel</t>
  </si>
  <si>
    <t>Groupe de Recherches et d’Etudes en Droit de l’Immobilier, de l’Aménagement, de l’Urbanisme et de la Construction</t>
  </si>
  <si>
    <t>Humanités numériques</t>
  </si>
  <si>
    <t>Institut de Mathématiques de Marseille</t>
  </si>
  <si>
    <t>HAISSINSKY Peter</t>
  </si>
  <si>
    <t>Institut de Biologie du Développement de Marseille</t>
  </si>
  <si>
    <t>Institut de Chimie Radicalaire</t>
  </si>
  <si>
    <t>Institut d'Ethnologie Méditerranéenne, Européenne et Comparative</t>
  </si>
  <si>
    <t>Information Génomique &amp; Structurale</t>
  </si>
  <si>
    <t>Institut d'Histoire de la Philosophie</t>
  </si>
  <si>
    <t>Institut des Matériaux, de Microélectronique et des Nanosciences de Provence</t>
  </si>
  <si>
    <t>Institut des Mondes Africains</t>
  </si>
  <si>
    <t>Institut Méditerranéen de Biodiversité et d'Ecologie marine et continentale</t>
  </si>
  <si>
    <t>Institut Méditerranéen des Sciences de l’Information et de la Communication</t>
  </si>
  <si>
    <t>Institut de Neurobiologie de la Méditerranée</t>
  </si>
  <si>
    <t>Institut Neurophysiopathologie</t>
  </si>
  <si>
    <t>Institut de Neurosciences des Systèmes</t>
  </si>
  <si>
    <t>Institut des Neurosciences de la Timone</t>
  </si>
  <si>
    <t>Institut de Recherche sur l'Architecture Antique</t>
  </si>
  <si>
    <t>Institut de Recherches Asiatiques</t>
  </si>
  <si>
    <t>Institut de Recherches et d'Etudes sur les Mondes Arabes et Musulmans</t>
  </si>
  <si>
    <t>Institut de recherche sur le Maghreb contemporain</t>
  </si>
  <si>
    <t>Institut de Recherche sur les Phénomènes Hors Equilibre</t>
  </si>
  <si>
    <t>Institut des Sciences du Mouvement - Etienne Jules Marey</t>
  </si>
  <si>
    <t>Institut des Sciences Moléculaires de Marseille</t>
  </si>
  <si>
    <t>Institut Universitaire des Systèmes Thermiques Industriels</t>
  </si>
  <si>
    <t>Laboratoire d'Archéologie Médiévale et Moderne en Méditerranée</t>
  </si>
  <si>
    <t>Adhésion et Inflammation</t>
  </si>
  <si>
    <t>Laboratoire d’Astrophysique de Marseille</t>
  </si>
  <si>
    <t>Laboratoire Méditerranéen de Préhistoire Europe-Afrique</t>
  </si>
  <si>
    <t>Laboratoire de Biomécanique Appliquée</t>
  </si>
  <si>
    <t>Laboratoire de Chimie Bactérienne</t>
  </si>
  <si>
    <t>Laboratoire de Chimie de l'Environnement</t>
  </si>
  <si>
    <t>Laboratoire de Droit Privé et de Sciences Criminelles</t>
  </si>
  <si>
    <t>Laboratoire d'Etude et de Recherche sur le Monde Anglophone</t>
  </si>
  <si>
    <t>Laboratoire d'Etudes en Sciences des Arts</t>
  </si>
  <si>
    <t>Laboratoire d'Economie et de Sociologie du Travail</t>
  </si>
  <si>
    <t>Laboratoire Interdisciplinaire de Droit des Médias et des Mutations Sociales</t>
  </si>
  <si>
    <t>Laboratoire Interdisciplinaire Environnement Urbanisme</t>
  </si>
  <si>
    <t>Laboratoire d'Imagerie Interventionnelle Expérimentale</t>
  </si>
  <si>
    <t>Laboratoire d’Informatique et Systèmes</t>
  </si>
  <si>
    <t>Laboratoire d'Ingénierie des Systèmes Macromoléculaires</t>
  </si>
  <si>
    <t>Laboratoire de Mécanique et d’Acoustique</t>
  </si>
  <si>
    <t>Laboratoire de Neuroscience Cognitive</t>
  </si>
  <si>
    <t>Laboratoire Lasers Plasmas et Procédés Photoniques</t>
  </si>
  <si>
    <t>Laboratoire de Psychologie Cognitive</t>
  </si>
  <si>
    <t>Laboratoire de Psychologie Clinique, de Psychopathologie et de Psychanalyse</t>
  </si>
  <si>
    <t>Laboratoire Population-Environnement-Développement</t>
  </si>
  <si>
    <t>Laboratoire Parole et Langage</t>
  </si>
  <si>
    <t>Laboratoire de Psychologie Sociale</t>
  </si>
  <si>
    <t>Laboratoire de Théorie du Droit</t>
  </si>
  <si>
    <t>Laboratoire de Mécanique, Modélisation et Procédés Propres</t>
  </si>
  <si>
    <t>Matériaux Divisés, Interfaces, Réactivité, Électrochimie</t>
  </si>
  <si>
    <t>Maison Asie Pacifique</t>
  </si>
  <si>
    <t>Membranes et Cibles Thérapeutiques</t>
  </si>
  <si>
    <t>Microbes Evolution Phylogénie et Infections</t>
  </si>
  <si>
    <t>Institut Méditerranéen d'Océanologie</t>
  </si>
  <si>
    <t>Centre de Génétique Médicale de Marseille (Marseille Medical Genetics)</t>
  </si>
  <si>
    <t>Maison Méditerranéenne des Sciences de l'Homme</t>
  </si>
  <si>
    <t>MPRC</t>
  </si>
  <si>
    <t>Mediterranean Primate Research Center</t>
  </si>
  <si>
    <t>Management-Sport-Cancer</t>
  </si>
  <si>
    <t>Physique des Interactions Ioniques et Moléculaires</t>
  </si>
  <si>
    <t>Perceptions, Représentations, Image, Son, Musique</t>
  </si>
  <si>
    <t>Recherche en Psychologie de la Connaissance, du Langage et de l'Emotion</t>
  </si>
  <si>
    <t>Observatoire des Sciences de l'Univers Institut PYTHEAS</t>
  </si>
  <si>
    <t>Risques, Ecosystèmes, Vulnérabilité, Environnement, Résilience</t>
  </si>
  <si>
    <t>Sciences Economiques et Sociales de la Santé et Traitement de l'Information Médicale</t>
  </si>
  <si>
    <t>Théories et approches de la complexité génomique</t>
  </si>
  <si>
    <t>Textes et documents de la Méditerranée antique et médiévale (Centre Paul Albert Février)</t>
  </si>
  <si>
    <t>Temps, Espaces, Langages, Europe Méridionale, Méditerranée</t>
  </si>
  <si>
    <t>Unité de Neurobiologie des canaux ioniques  et de la Synapse</t>
  </si>
  <si>
    <t>Unité des Virus Emergents</t>
  </si>
  <si>
    <t>Vecteurs – Infections TROpicales et Mediterranéenne</t>
  </si>
  <si>
    <t>Intitulé du projet scientifique :</t>
  </si>
  <si>
    <t>Directeur Unité :</t>
  </si>
  <si>
    <t>N° Unité :</t>
  </si>
  <si>
    <t>N° RNSR :</t>
  </si>
  <si>
    <t>Coût moyen 2020</t>
  </si>
  <si>
    <t>Contrat ad'hoc</t>
  </si>
  <si>
    <t xml:space="preserve">Professeur des universités </t>
  </si>
  <si>
    <t>Cout Mensuel</t>
  </si>
  <si>
    <t>Acronyme du projet scientifique :</t>
  </si>
  <si>
    <t>Unité de recherche :</t>
  </si>
  <si>
    <t>Coordonnateur du projet (oui/non)</t>
  </si>
  <si>
    <t>Implication en % GLOBAL sur la durée de projet</t>
  </si>
  <si>
    <t>L’ensemble des personnels est comptabilisé en hommes/mois, ce convertisseur permet  de calculer cette valeur en tenant compte de la durée du projet et du  % d'implication global du responsable scientifique.</t>
  </si>
  <si>
    <t>Maître de conférences</t>
  </si>
  <si>
    <t>Ne pas saisir les cellules grisées - Calcul automatique</t>
  </si>
  <si>
    <t>DR Cl. Ex (CNRS)</t>
  </si>
  <si>
    <t>AI (CNRS)</t>
  </si>
  <si>
    <t>Ingénieur de recherche</t>
  </si>
  <si>
    <t xml:space="preserve">Ingénieur d'études  </t>
  </si>
  <si>
    <t xml:space="preserve">Assistant Ingénieur </t>
  </si>
  <si>
    <t>Frais de maintenance, révisions, entretiens</t>
  </si>
  <si>
    <t>Frais d'adaptation et d'évolution d'un matériel existant</t>
  </si>
  <si>
    <t>Ce poste comprend les dépenses  liées aux missions (hébergement, trajet, restauration), participation et organisation de colloques, frais de réception,</t>
  </si>
  <si>
    <r>
      <t xml:space="preserve">AUTRES POSTES DE DEPENSES </t>
    </r>
    <r>
      <rPr>
        <b/>
        <i/>
        <sz val="16"/>
        <color theme="0"/>
        <rFont val="Arial"/>
        <family val="2"/>
      </rPr>
      <t xml:space="preserve">(compléter uniquement les sous rubriques des postes de dépenses) </t>
    </r>
  </si>
  <si>
    <t>Modulation d'enseignement</t>
  </si>
  <si>
    <t>Nbre d'année demandé</t>
  </si>
  <si>
    <t xml:space="preserve"> </t>
  </si>
  <si>
    <t>Personne habilitée juridiquement :</t>
  </si>
  <si>
    <t xml:space="preserve">Personne chargée du suivi administratif et financier : </t>
  </si>
  <si>
    <r>
      <t>Base de calcul pour l’assiette de l’aide</t>
    </r>
    <r>
      <rPr>
        <sz val="12"/>
        <color theme="0"/>
        <rFont val="Calibri"/>
        <family val="2"/>
      </rPr>
      <t xml:space="preserve"> </t>
    </r>
  </si>
  <si>
    <t>DR 1e Cl. (CNRS)</t>
  </si>
  <si>
    <t>DR 2e Cl. (CNRS)</t>
  </si>
  <si>
    <t>CR HC (CNRS)</t>
  </si>
  <si>
    <t>CR CN (CNRS)</t>
  </si>
  <si>
    <t>IR Hors Cl. (CNRS)</t>
  </si>
  <si>
    <t>IR 1e Cl. (CNRS)</t>
  </si>
  <si>
    <t>IR 2e Cl. (CNRS)</t>
  </si>
  <si>
    <t>IE Hors Cl. (CNRS)</t>
  </si>
  <si>
    <t>IE Cl. Normale (CNRS)</t>
  </si>
  <si>
    <t>Tech Cl. Ex. (CNRS)</t>
  </si>
  <si>
    <t>Tech Cl. Sup. (CNRS)</t>
  </si>
  <si>
    <t>Tech Cl. Normale (CNRS)</t>
  </si>
  <si>
    <t>ATRP1 (CNRS)</t>
  </si>
  <si>
    <t>ATRP2 (CNRS)</t>
  </si>
  <si>
    <t>-</t>
  </si>
  <si>
    <t>Coûts salaires moyens (calcul automatique)</t>
  </si>
  <si>
    <t>SYNTHESE DES DONNEES (calcul automatique - ne rien saisir)</t>
  </si>
  <si>
    <r>
      <rPr>
        <i/>
        <sz val="11"/>
        <color theme="1"/>
        <rFont val="Calibri"/>
        <family val="2"/>
        <scheme val="minor"/>
      </rPr>
      <t xml:space="preserve">Rappel implication en % global des EC : 
- un EC qui souhaite passer 100% de son temps recherche sur un projet de 36 mois, doit donc indiquer 50% de temps global.
- les PH ne peuvent être impliqués à plus de 30% de leur global </t>
    </r>
    <r>
      <rPr>
        <sz val="11"/>
        <color theme="1"/>
        <rFont val="Calibri"/>
        <family val="2"/>
        <scheme val="minor"/>
      </rPr>
      <t xml:space="preserve">
</t>
    </r>
  </si>
  <si>
    <t>Coût modulation d'enseignement 
(max 96HTD/an JCJC uniquement)</t>
  </si>
  <si>
    <t>- au titre de la prestation entre partenaire du projet</t>
  </si>
  <si>
    <t>- au titre de la prestation externe hors partenaire du projet</t>
  </si>
  <si>
    <t>DR (INSERM)</t>
  </si>
  <si>
    <t>CR (INSERM)</t>
  </si>
  <si>
    <t>Chercheurs (INSERM)</t>
  </si>
  <si>
    <t>IR (INSERM)</t>
  </si>
  <si>
    <t>IR2 (INSERM)</t>
  </si>
  <si>
    <t>IE (INSERM)</t>
  </si>
  <si>
    <t>IE Cl. Normale  (INSERM)</t>
  </si>
  <si>
    <t>AI (INSERM)</t>
  </si>
  <si>
    <t>Ingénieurs (INSERM)</t>
  </si>
  <si>
    <t>TR (INSERM)</t>
  </si>
  <si>
    <t>AT (INSERM)</t>
  </si>
  <si>
    <t>Frais de tutelle 10,00 %</t>
  </si>
  <si>
    <t>Taux d'aide demandé (%)</t>
  </si>
  <si>
    <t xml:space="preserve"> Frais de gestion et de structure</t>
  </si>
  <si>
    <t>Frais de structure de recherche 2,00 %</t>
  </si>
  <si>
    <t>au titre de la prestation de service (DPI)</t>
  </si>
  <si>
    <t>Règlementation Financière: Tout achat d’un bien dont la valeur unitaire est supérieure à 800 € HT est considéré comme de l’équipement (400 €HT pour les équipements informatiques)</t>
  </si>
  <si>
    <t>cout mensuel 2021</t>
  </si>
  <si>
    <t>cout annuel 2021</t>
  </si>
  <si>
    <t>CHIARONI Jacques (Intérim)</t>
  </si>
  <si>
    <t>Achat au titre de la facturation interne</t>
  </si>
  <si>
    <t>Traduction, transcription, numérisation, reprographie</t>
  </si>
  <si>
    <t>Numéro</t>
  </si>
  <si>
    <r>
      <rPr>
        <b/>
        <sz val="12"/>
        <rFont val="Arial"/>
        <family val="2"/>
      </rPr>
      <t>Code Banque   Code guichet    N° de compte  Clé RIB</t>
    </r>
    <r>
      <rPr>
        <sz val="12"/>
        <rFont val="Arial"/>
        <family val="2"/>
      </rPr>
      <t xml:space="preserve">
10071                    13000             00001020067        80</t>
    </r>
  </si>
  <si>
    <t>58 Boulevard Charles Livon 13284 Marseille cedex 07</t>
  </si>
  <si>
    <t>- au titre de la prestation interne (plateformes AMU Tarification TAPLA, repro..)</t>
  </si>
  <si>
    <t>UAR 2012</t>
  </si>
  <si>
    <t>UAR 3367 - US 012</t>
  </si>
  <si>
    <t>UAR 822</t>
  </si>
  <si>
    <t>UAR 2004</t>
  </si>
  <si>
    <t>UAR 3132</t>
  </si>
  <si>
    <t>UAR 3598</t>
  </si>
  <si>
    <t>UAR 3155</t>
  </si>
  <si>
    <t>UAR 3077</t>
  </si>
  <si>
    <t>UAR 1885</t>
  </si>
  <si>
    <t>MESOPOLHIS</t>
  </si>
  <si>
    <t>Centre Méditerranéen de Sociologie, de Sciences Politique et d'Histoire</t>
  </si>
  <si>
    <t>UMR 7064</t>
  </si>
  <si>
    <t>UAR 3125</t>
  </si>
  <si>
    <t>UAR 3537</t>
  </si>
  <si>
    <t>UAR 3470</t>
  </si>
  <si>
    <t>POPLIMONT Christine (Intérim)</t>
  </si>
  <si>
    <t>FONTAINE Marion</t>
  </si>
  <si>
    <t>LEFAIT Sébastien</t>
  </si>
  <si>
    <t>BOUTEYRE Evelyne</t>
  </si>
  <si>
    <t>JAPPIOT Marielle</t>
  </si>
  <si>
    <t>Prestations de service : études techniques, analyses, essais…</t>
  </si>
  <si>
    <t>GASPARINI Éric</t>
  </si>
  <si>
    <t>NON PERMANENTS SANS FINANCEMENT DEMANDE</t>
  </si>
  <si>
    <t>Contrat post-doctorant</t>
  </si>
  <si>
    <t>taux d'implication sur le temps de recherche</t>
  </si>
  <si>
    <t>ANR PRME</t>
  </si>
  <si>
    <t>AAP Générique 2022</t>
  </si>
  <si>
    <t>ANR AAPG 2022: documents de référence</t>
  </si>
  <si>
    <t>ANR Calendrier AAPG 2022 - 2ème étape de soumission</t>
  </si>
  <si>
    <t>Aide à la saisie des données administratives du site de soumission ANR
AAP 2022</t>
  </si>
  <si>
    <r>
      <t xml:space="preserve">Taux d'implication sur le </t>
    </r>
    <r>
      <rPr>
        <b/>
        <sz val="9"/>
        <rFont val="Arial"/>
        <family val="2"/>
      </rPr>
      <t>temps de recherche</t>
    </r>
  </si>
  <si>
    <t>Commentaires/Observations</t>
  </si>
  <si>
    <t>130 015 332 00013</t>
  </si>
  <si>
    <t>KARINE WEPIERRE, Directrice du Pôle Activités contractuelles et industrielles, Direction de la Recherche et de la Valorisation
63 La Canebière 13001 Marseille  - Tél. :  +33 4 91 39 65 28 - karine.wepierre@univ-amu.fr</t>
  </si>
  <si>
    <t>Tél : +33 4 91 39 65 41</t>
  </si>
  <si>
    <t>Instrument de financement (PRC, PRCE, PRME, PRCI, JCJC, autres nationaux internationaux)</t>
  </si>
  <si>
    <t>-Appel à projets générique 2022 (documents de référence, annexes spécifiques PRCI)</t>
  </si>
  <si>
    <t>-Plan d’action ANR 2022</t>
  </si>
  <si>
    <t>-Texte de l’AAPG 2022</t>
  </si>
  <si>
    <t>-Guide du déposant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</si>
</sst>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€&quot;;\-#,##0.00\ &quot;€&quot;"/>
    <numFmt numFmtId="43" formatCode="_-* #,##0.00\ _€_-;\-* #,##0.00\ _€_-;_-* &quot;-&quot;??\ _€_-;_-@_-"/>
    <numFmt numFmtId="164" formatCode="0.0"/>
    <numFmt numFmtId="165" formatCode="#,##0.00\ &quot;€&quot;"/>
    <numFmt numFmtId="166" formatCode="#,##0.0"/>
    <numFmt numFmtId="167" formatCode="#,##0.0000"/>
  </numFmts>
  <fonts count="8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2"/>
      <color rgb="FF0070C0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color theme="3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b/>
      <sz val="18"/>
      <color theme="1"/>
      <name val="Calibri"/>
      <family val="2"/>
      <scheme val="minor"/>
    </font>
    <font>
      <i/>
      <sz val="9"/>
      <name val="Arial"/>
      <family val="2"/>
    </font>
    <font>
      <sz val="9"/>
      <color theme="6" tint="0.59999389629810485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9"/>
      <color indexed="10"/>
      <name val="Arial"/>
      <family val="2"/>
    </font>
    <font>
      <b/>
      <sz val="12"/>
      <color theme="3"/>
      <name val="Arial Narrow"/>
      <family val="2"/>
    </font>
    <font>
      <sz val="8"/>
      <color indexed="8"/>
      <name val="Verdana"/>
      <family val="2"/>
    </font>
    <font>
      <sz val="10"/>
      <color rgb="FFBD1398"/>
      <name val="Calibri"/>
      <family val="2"/>
      <scheme val="minor"/>
    </font>
    <font>
      <b/>
      <u/>
      <sz val="10"/>
      <color rgb="FF7030A0"/>
      <name val="Calibri"/>
      <family val="2"/>
    </font>
    <font>
      <sz val="10"/>
      <color rgb="FFC2149D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7030A0"/>
      <name val="Calibri"/>
      <family val="2"/>
    </font>
    <font>
      <b/>
      <sz val="12"/>
      <color theme="3"/>
      <name val="Arial"/>
      <family val="2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11"/>
      <color theme="1"/>
      <name val="Wingdings"/>
      <charset val="2"/>
    </font>
    <font>
      <b/>
      <sz val="12"/>
      <color indexed="8"/>
      <name val="Arial"/>
      <family val="2"/>
    </font>
    <font>
      <b/>
      <i/>
      <sz val="11"/>
      <color rgb="FF0070C0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i/>
      <sz val="16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rgb="FF444444"/>
      <name val="Segoe UI"/>
      <family val="2"/>
    </font>
    <font>
      <b/>
      <sz val="11"/>
      <color rgb="FFFFFFFF"/>
      <name val="Verdana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i/>
      <sz val="11"/>
      <color theme="1"/>
      <name val="Times New Roman"/>
      <family val="1"/>
    </font>
    <font>
      <i/>
      <sz val="11"/>
      <color rgb="FF000000"/>
      <name val="Verdana"/>
      <family val="2"/>
    </font>
    <font>
      <sz val="10"/>
      <color rgb="FF000000"/>
      <name val="Segoe UI"/>
      <family val="2"/>
    </font>
    <font>
      <sz val="8"/>
      <color rgb="FF4E586A"/>
      <name val="Segoe UI"/>
      <family val="2"/>
    </font>
    <font>
      <sz val="10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2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rgb="FF7030A0"/>
      <name val="Arial"/>
      <family val="2"/>
    </font>
    <font>
      <sz val="12"/>
      <color theme="0"/>
      <name val="Calibri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4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1E1E1E"/>
      <name val="Segoe UI"/>
      <family val="2"/>
    </font>
    <font>
      <sz val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u/>
      <sz val="18"/>
      <color theme="10"/>
      <name val="Calibri"/>
      <family val="2"/>
      <scheme val="minor"/>
    </font>
    <font>
      <u/>
      <sz val="18"/>
      <color theme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42" fillId="0" borderId="0" applyNumberFormat="0" applyFill="0" applyBorder="0" applyAlignment="0" applyProtection="0"/>
  </cellStyleXfs>
  <cellXfs count="390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0" borderId="1" xfId="0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Protection="1"/>
    <xf numFmtId="0" fontId="3" fillId="0" borderId="0" xfId="0" applyFont="1" applyFill="1" applyBorder="1" applyProtection="1">
      <protection locked="0"/>
    </xf>
    <xf numFmtId="0" fontId="3" fillId="2" borderId="0" xfId="0" applyFont="1" applyFill="1" applyProtection="1"/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Protection="1"/>
    <xf numFmtId="0" fontId="0" fillId="2" borderId="0" xfId="0" applyFill="1" applyBorder="1"/>
    <xf numFmtId="0" fontId="1" fillId="0" borderId="1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Border="1"/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0" fillId="2" borderId="3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 wrapText="1"/>
    </xf>
    <xf numFmtId="0" fontId="10" fillId="2" borderId="13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3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hidden="1"/>
    </xf>
    <xf numFmtId="3" fontId="14" fillId="0" borderId="0" xfId="0" applyNumberFormat="1" applyFont="1" applyFill="1" applyBorder="1" applyAlignment="1" applyProtection="1">
      <alignment horizontal="center" vertical="center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4" fontId="16" fillId="0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164" fontId="16" fillId="2" borderId="0" xfId="0" applyNumberFormat="1" applyFont="1" applyFill="1" applyBorder="1" applyAlignment="1" applyProtection="1">
      <alignment horizontal="center" vertical="center"/>
    </xf>
    <xf numFmtId="4" fontId="16" fillId="2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166" fontId="10" fillId="0" borderId="0" xfId="0" applyNumberFormat="1" applyFont="1" applyFill="1" applyBorder="1" applyAlignment="1" applyProtection="1">
      <alignment horizontal="center" vertical="center"/>
      <protection locked="0"/>
    </xf>
    <xf numFmtId="165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1" fillId="0" borderId="0" xfId="0" applyFont="1" applyFill="1" applyBorder="1" applyAlignment="1">
      <alignment vertical="center" wrapText="1"/>
    </xf>
    <xf numFmtId="0" fontId="10" fillId="2" borderId="5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165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>
      <alignment vertical="center"/>
    </xf>
    <xf numFmtId="165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vertical="center" wrapText="1"/>
    </xf>
    <xf numFmtId="165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6" fillId="2" borderId="0" xfId="0" applyNumberFormat="1" applyFont="1" applyFill="1" applyBorder="1" applyAlignment="1" applyProtection="1">
      <alignment horizontal="center" vertical="center"/>
    </xf>
    <xf numFmtId="165" fontId="26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165" fontId="25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165" fontId="26" fillId="2" borderId="0" xfId="0" applyNumberFormat="1" applyFont="1" applyFill="1" applyBorder="1" applyAlignment="1" applyProtection="1">
      <alignment horizontal="center" vertical="center" wrapText="1"/>
      <protection hidden="1"/>
    </xf>
    <xf numFmtId="165" fontId="26" fillId="2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2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28" fillId="2" borderId="10" xfId="0" applyFont="1" applyFill="1" applyBorder="1" applyAlignment="1" applyProtection="1">
      <alignment horizontal="center" vertical="center"/>
      <protection hidden="1"/>
    </xf>
    <xf numFmtId="0" fontId="28" fillId="2" borderId="13" xfId="0" applyFont="1" applyFill="1" applyBorder="1" applyAlignment="1" applyProtection="1">
      <alignment horizontal="center" vertical="center"/>
      <protection hidden="1"/>
    </xf>
    <xf numFmtId="0" fontId="28" fillId="2" borderId="19" xfId="0" applyFont="1" applyFill="1" applyBorder="1" applyAlignment="1" applyProtection="1">
      <alignment horizontal="center" vertical="center"/>
      <protection hidden="1"/>
    </xf>
    <xf numFmtId="0" fontId="29" fillId="2" borderId="0" xfId="0" applyFont="1" applyFill="1" applyBorder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2" fontId="29" fillId="2" borderId="0" xfId="0" applyNumberFormat="1" applyFont="1" applyFill="1" applyBorder="1" applyProtection="1">
      <protection hidden="1"/>
    </xf>
    <xf numFmtId="1" fontId="29" fillId="2" borderId="0" xfId="0" applyNumberFormat="1" applyFont="1" applyFill="1" applyBorder="1" applyProtection="1">
      <protection hidden="1"/>
    </xf>
    <xf numFmtId="2" fontId="29" fillId="2" borderId="0" xfId="0" applyNumberFormat="1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/>
      <protection hidden="1"/>
    </xf>
    <xf numFmtId="2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7" fillId="2" borderId="0" xfId="0" applyFont="1" applyFill="1" applyBorder="1" applyAlignment="1" applyProtection="1">
      <protection hidden="1"/>
    </xf>
    <xf numFmtId="0" fontId="7" fillId="2" borderId="0" xfId="0" applyFont="1" applyFill="1" applyProtection="1">
      <protection hidden="1"/>
    </xf>
    <xf numFmtId="165" fontId="10" fillId="2" borderId="0" xfId="0" applyNumberFormat="1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Border="1" applyProtection="1">
      <protection locked="0"/>
    </xf>
    <xf numFmtId="0" fontId="30" fillId="2" borderId="7" xfId="0" applyFont="1" applyFill="1" applyBorder="1" applyAlignment="1" applyProtection="1">
      <alignment vertical="center"/>
      <protection hidden="1"/>
    </xf>
    <xf numFmtId="165" fontId="15" fillId="2" borderId="0" xfId="0" applyNumberFormat="1" applyFont="1" applyFill="1" applyBorder="1" applyAlignment="1" applyProtection="1">
      <alignment vertical="center"/>
      <protection hidden="1"/>
    </xf>
    <xf numFmtId="0" fontId="10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10" fillId="2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Protection="1">
      <protection hidden="1"/>
    </xf>
    <xf numFmtId="0" fontId="7" fillId="2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Alignment="1">
      <alignment vertical="center" wrapText="1"/>
    </xf>
    <xf numFmtId="0" fontId="0" fillId="2" borderId="0" xfId="0" applyFill="1" applyAlignment="1" applyProtection="1">
      <alignment horizontal="center" vertical="center" wrapText="1"/>
      <protection locked="0"/>
    </xf>
    <xf numFmtId="0" fontId="10" fillId="2" borderId="0" xfId="0" applyFont="1" applyFill="1"/>
    <xf numFmtId="0" fontId="10" fillId="2" borderId="0" xfId="0" applyFont="1" applyFill="1" applyBorder="1"/>
    <xf numFmtId="0" fontId="10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8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10" fillId="0" borderId="17" xfId="0" applyFont="1" applyFill="1" applyBorder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0" fontId="10" fillId="0" borderId="21" xfId="0" applyFont="1" applyFill="1" applyBorder="1" applyAlignment="1" applyProtection="1">
      <alignment vertical="center"/>
      <protection locked="0"/>
    </xf>
    <xf numFmtId="0" fontId="19" fillId="0" borderId="17" xfId="0" applyFont="1" applyFill="1" applyBorder="1" applyAlignment="1" applyProtection="1">
      <alignment vertical="center"/>
      <protection locked="0"/>
    </xf>
    <xf numFmtId="0" fontId="19" fillId="0" borderId="21" xfId="0" applyFont="1" applyFill="1" applyBorder="1" applyAlignment="1" applyProtection="1">
      <alignment vertical="center"/>
      <protection locked="0"/>
    </xf>
    <xf numFmtId="0" fontId="21" fillId="0" borderId="25" xfId="0" applyFont="1" applyFill="1" applyBorder="1" applyProtection="1">
      <protection locked="0"/>
    </xf>
    <xf numFmtId="0" fontId="10" fillId="0" borderId="25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36" fillId="0" borderId="0" xfId="0" applyFont="1" applyBorder="1" applyAlignment="1">
      <alignment vertical="top" wrapText="1"/>
    </xf>
    <xf numFmtId="165" fontId="2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justify" vertical="center" wrapText="1"/>
    </xf>
    <xf numFmtId="0" fontId="41" fillId="0" borderId="0" xfId="0" applyFont="1" applyBorder="1" applyAlignment="1">
      <alignment horizontal="justify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 applyProtection="1">
      <alignment vertical="center"/>
      <protection locked="0"/>
    </xf>
    <xf numFmtId="0" fontId="10" fillId="2" borderId="13" xfId="0" applyFont="1" applyFill="1" applyBorder="1" applyAlignment="1" applyProtection="1">
      <alignment vertical="center"/>
    </xf>
    <xf numFmtId="9" fontId="3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27" fillId="0" borderId="1" xfId="0" applyNumberFormat="1" applyFont="1" applyFill="1" applyBorder="1" applyAlignment="1" applyProtection="1">
      <alignment horizontal="left" vertical="center"/>
      <protection hidden="1"/>
    </xf>
    <xf numFmtId="0" fontId="7" fillId="0" borderId="26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vertical="center" wrapText="1"/>
    </xf>
    <xf numFmtId="0" fontId="44" fillId="0" borderId="0" xfId="0" applyFont="1"/>
    <xf numFmtId="0" fontId="45" fillId="0" borderId="0" xfId="2" applyFont="1" applyBorder="1" applyAlignment="1">
      <alignment horizontal="left" vertical="center" indent="3" readingOrder="1"/>
    </xf>
    <xf numFmtId="0" fontId="46" fillId="0" borderId="0" xfId="0" applyFont="1"/>
    <xf numFmtId="0" fontId="34" fillId="0" borderId="0" xfId="0" applyFont="1" applyBorder="1" applyAlignment="1">
      <alignment horizontal="left" vertical="center" wrapText="1"/>
    </xf>
    <xf numFmtId="0" fontId="10" fillId="0" borderId="33" xfId="0" applyFont="1" applyFill="1" applyBorder="1" applyAlignment="1" applyProtection="1">
      <alignment vertical="center"/>
      <protection locked="0"/>
    </xf>
    <xf numFmtId="3" fontId="10" fillId="2" borderId="26" xfId="0" applyNumberFormat="1" applyFont="1" applyFill="1" applyBorder="1" applyAlignment="1" applyProtection="1">
      <alignment horizontal="center" vertical="center"/>
      <protection hidden="1"/>
    </xf>
    <xf numFmtId="10" fontId="15" fillId="2" borderId="0" xfId="0" applyNumberFormat="1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Border="1" applyAlignment="1" applyProtection="1">
      <alignment horizontal="left" vertical="center" wrapText="1"/>
    </xf>
    <xf numFmtId="0" fontId="10" fillId="2" borderId="4" xfId="0" applyFont="1" applyFill="1" applyBorder="1" applyAlignment="1" applyProtection="1">
      <alignment horizontal="center" vertical="center"/>
    </xf>
    <xf numFmtId="164" fontId="16" fillId="2" borderId="4" xfId="0" applyNumberFormat="1" applyFont="1" applyFill="1" applyBorder="1" applyAlignment="1" applyProtection="1">
      <alignment horizontal="center" vertical="center"/>
    </xf>
    <xf numFmtId="0" fontId="37" fillId="2" borderId="26" xfId="0" applyFont="1" applyFill="1" applyBorder="1" applyAlignment="1" applyProtection="1">
      <alignment vertical="center" wrapText="1"/>
    </xf>
    <xf numFmtId="0" fontId="37" fillId="2" borderId="0" xfId="0" applyFont="1" applyFill="1" applyBorder="1" applyAlignment="1" applyProtection="1">
      <alignment vertical="center" wrapText="1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10" fillId="0" borderId="18" xfId="0" applyFont="1" applyFill="1" applyBorder="1" applyAlignment="1" applyProtection="1">
      <alignment vertical="center" wrapText="1"/>
      <protection locked="0"/>
    </xf>
    <xf numFmtId="165" fontId="10" fillId="6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>
      <alignment vertical="center" wrapText="1"/>
    </xf>
    <xf numFmtId="0" fontId="10" fillId="0" borderId="15" xfId="0" applyFont="1" applyFill="1" applyBorder="1" applyAlignment="1" applyProtection="1">
      <alignment vertical="center" wrapText="1"/>
      <protection locked="0"/>
    </xf>
    <xf numFmtId="0" fontId="10" fillId="0" borderId="22" xfId="0" applyFont="1" applyFill="1" applyBorder="1" applyAlignment="1" applyProtection="1">
      <alignment vertical="center" wrapText="1"/>
      <protection locked="0"/>
    </xf>
    <xf numFmtId="165" fontId="10" fillId="7" borderId="15" xfId="0" applyNumberFormat="1" applyFont="1" applyFill="1" applyBorder="1" applyAlignment="1" applyProtection="1">
      <alignment horizontal="center" vertical="center"/>
      <protection hidden="1"/>
    </xf>
    <xf numFmtId="165" fontId="10" fillId="7" borderId="18" xfId="0" applyNumberFormat="1" applyFont="1" applyFill="1" applyBorder="1" applyAlignment="1" applyProtection="1">
      <alignment horizontal="center" vertical="center"/>
      <protection hidden="1"/>
    </xf>
    <xf numFmtId="165" fontId="10" fillId="7" borderId="22" xfId="0" applyNumberFormat="1" applyFont="1" applyFill="1" applyBorder="1" applyAlignment="1" applyProtection="1">
      <alignment horizontal="center" vertical="center"/>
      <protection hidden="1"/>
    </xf>
    <xf numFmtId="165" fontId="24" fillId="7" borderId="31" xfId="0" applyNumberFormat="1" applyFont="1" applyFill="1" applyBorder="1" applyAlignment="1" applyProtection="1">
      <alignment horizontal="center" vertical="center" wrapText="1"/>
    </xf>
    <xf numFmtId="165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vertical="center" wrapText="1"/>
    </xf>
    <xf numFmtId="0" fontId="10" fillId="0" borderId="7" xfId="0" applyFont="1" applyFill="1" applyBorder="1" applyAlignment="1" applyProtection="1">
      <alignment vertical="center" wrapText="1"/>
      <protection locked="0"/>
    </xf>
    <xf numFmtId="165" fontId="10" fillId="7" borderId="13" xfId="0" applyNumberFormat="1" applyFont="1" applyFill="1" applyBorder="1" applyAlignment="1" applyProtection="1">
      <alignment horizontal="center" vertical="center"/>
      <protection hidden="1"/>
    </xf>
    <xf numFmtId="3" fontId="14" fillId="2" borderId="9" xfId="0" applyNumberFormat="1" applyFont="1" applyFill="1" applyBorder="1" applyAlignment="1" applyProtection="1">
      <alignment horizontal="center" vertical="center"/>
    </xf>
    <xf numFmtId="165" fontId="10" fillId="7" borderId="20" xfId="0" applyNumberFormat="1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 vertical="center"/>
    </xf>
    <xf numFmtId="0" fontId="53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Fill="1" applyBorder="1" applyAlignment="1">
      <alignment horizontal="center"/>
    </xf>
    <xf numFmtId="0" fontId="49" fillId="0" borderId="0" xfId="0" applyFont="1" applyFill="1"/>
    <xf numFmtId="0" fontId="51" fillId="8" borderId="13" xfId="0" applyFont="1" applyFill="1" applyBorder="1" applyAlignment="1" applyProtection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70" fillId="0" borderId="0" xfId="0" applyFont="1"/>
    <xf numFmtId="0" fontId="27" fillId="0" borderId="0" xfId="0" applyFont="1" applyBorder="1" applyAlignment="1">
      <alignment horizontal="left" vertical="center"/>
    </xf>
    <xf numFmtId="0" fontId="70" fillId="0" borderId="0" xfId="0" applyFont="1" applyBorder="1"/>
    <xf numFmtId="3" fontId="27" fillId="2" borderId="13" xfId="0" applyNumberFormat="1" applyFont="1" applyFill="1" applyBorder="1" applyAlignment="1" applyProtection="1">
      <alignment horizontal="left"/>
      <protection locked="0"/>
    </xf>
    <xf numFmtId="0" fontId="71" fillId="2" borderId="14" xfId="0" applyFont="1" applyFill="1" applyBorder="1" applyAlignment="1" applyProtection="1">
      <alignment horizontal="left" vertical="center" wrapText="1"/>
    </xf>
    <xf numFmtId="0" fontId="51" fillId="8" borderId="14" xfId="0" applyFont="1" applyFill="1" applyBorder="1" applyAlignment="1" applyProtection="1">
      <alignment horizontal="left" vertical="center" wrapText="1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vertical="center"/>
    </xf>
    <xf numFmtId="0" fontId="73" fillId="0" borderId="0" xfId="0" applyFont="1"/>
    <xf numFmtId="0" fontId="73" fillId="0" borderId="3" xfId="0" applyFont="1" applyBorder="1"/>
    <xf numFmtId="0" fontId="73" fillId="0" borderId="6" xfId="0" applyFont="1" applyBorder="1"/>
    <xf numFmtId="0" fontId="74" fillId="0" borderId="6" xfId="2" applyFont="1" applyBorder="1"/>
    <xf numFmtId="0" fontId="73" fillId="0" borderId="19" xfId="0" applyFont="1" applyBorder="1"/>
    <xf numFmtId="0" fontId="56" fillId="8" borderId="1" xfId="0" applyFont="1" applyFill="1" applyBorder="1" applyAlignment="1" applyProtection="1">
      <alignment horizontal="left" vertical="center"/>
    </xf>
    <xf numFmtId="0" fontId="56" fillId="8" borderId="1" xfId="0" applyFont="1" applyFill="1" applyBorder="1" applyAlignment="1" applyProtection="1">
      <alignment horizontal="left" vertical="center" wrapText="1"/>
    </xf>
    <xf numFmtId="0" fontId="56" fillId="8" borderId="28" xfId="0" applyFont="1" applyFill="1" applyBorder="1" applyAlignment="1" applyProtection="1">
      <alignment horizontal="left" vertical="center"/>
    </xf>
    <xf numFmtId="2" fontId="39" fillId="7" borderId="1" xfId="0" applyNumberFormat="1" applyFont="1" applyFill="1" applyBorder="1" applyAlignment="1" applyProtection="1">
      <alignment horizontal="right" vertical="center" wrapText="1"/>
    </xf>
    <xf numFmtId="0" fontId="2" fillId="7" borderId="1" xfId="0" applyNumberFormat="1" applyFont="1" applyFill="1" applyBorder="1" applyAlignment="1" applyProtection="1">
      <alignment vertical="center" wrapText="1"/>
    </xf>
    <xf numFmtId="0" fontId="27" fillId="0" borderId="1" xfId="0" applyFont="1" applyFill="1" applyBorder="1" applyAlignment="1" applyProtection="1">
      <alignment horizontal="left" vertical="center"/>
      <protection hidden="1"/>
    </xf>
    <xf numFmtId="0" fontId="50" fillId="8" borderId="25" xfId="0" applyFont="1" applyFill="1" applyBorder="1" applyAlignment="1" applyProtection="1">
      <alignment horizontal="center" vertical="center"/>
    </xf>
    <xf numFmtId="0" fontId="7" fillId="0" borderId="26" xfId="0" quotePrefix="1" applyFont="1" applyFill="1" applyBorder="1" applyAlignment="1" applyProtection="1">
      <alignment vertical="center" wrapText="1"/>
    </xf>
    <xf numFmtId="0" fontId="32" fillId="2" borderId="0" xfId="0" applyFont="1" applyFill="1" applyBorder="1" applyAlignment="1" applyProtection="1">
      <alignment vertical="center" wrapText="1"/>
    </xf>
    <xf numFmtId="165" fontId="29" fillId="7" borderId="13" xfId="0" applyNumberFormat="1" applyFont="1" applyFill="1" applyBorder="1" applyAlignment="1" applyProtection="1">
      <alignment horizontal="center" vertical="center"/>
      <protection hidden="1"/>
    </xf>
    <xf numFmtId="2" fontId="29" fillId="7" borderId="13" xfId="0" applyNumberFormat="1" applyFont="1" applyFill="1" applyBorder="1" applyAlignment="1" applyProtection="1">
      <alignment horizontal="center" vertical="center"/>
      <protection hidden="1"/>
    </xf>
    <xf numFmtId="165" fontId="29" fillId="7" borderId="9" xfId="0" applyNumberFormat="1" applyFont="1" applyFill="1" applyBorder="1" applyAlignment="1" applyProtection="1">
      <alignment horizontal="center" vertical="center"/>
      <protection hidden="1"/>
    </xf>
    <xf numFmtId="165" fontId="29" fillId="7" borderId="12" xfId="0" applyNumberFormat="1" applyFont="1" applyFill="1" applyBorder="1" applyAlignment="1" applyProtection="1">
      <alignment horizontal="center" vertical="center"/>
      <protection hidden="1"/>
    </xf>
    <xf numFmtId="165" fontId="30" fillId="7" borderId="9" xfId="0" applyNumberFormat="1" applyFont="1" applyFill="1" applyBorder="1" applyAlignment="1" applyProtection="1">
      <alignment vertical="center"/>
      <protection hidden="1"/>
    </xf>
    <xf numFmtId="2" fontId="10" fillId="2" borderId="0" xfId="0" applyNumberFormat="1" applyFont="1" applyFill="1" applyAlignment="1" applyProtection="1">
      <alignment horizontal="center" vertical="center"/>
      <protection locked="0"/>
    </xf>
    <xf numFmtId="0" fontId="31" fillId="2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 applyProtection="1">
      <alignment vertical="center"/>
      <protection locked="0"/>
    </xf>
    <xf numFmtId="0" fontId="27" fillId="2" borderId="27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wrapText="1"/>
    </xf>
    <xf numFmtId="0" fontId="77" fillId="0" borderId="0" xfId="0" applyFont="1"/>
    <xf numFmtId="10" fontId="0" fillId="2" borderId="0" xfId="0" applyNumberFormat="1" applyFill="1" applyProtection="1">
      <protection locked="0"/>
    </xf>
    <xf numFmtId="3" fontId="7" fillId="2" borderId="13" xfId="0" applyNumberFormat="1" applyFont="1" applyFill="1" applyBorder="1" applyAlignment="1" applyProtection="1">
      <alignment horizontal="center" vertical="center"/>
      <protection hidden="1"/>
    </xf>
    <xf numFmtId="0" fontId="7" fillId="2" borderId="26" xfId="0" applyFont="1" applyFill="1" applyBorder="1" applyAlignment="1" applyProtection="1">
      <alignment vertical="center" wrapText="1"/>
      <protection hidden="1"/>
    </xf>
    <xf numFmtId="0" fontId="7" fillId="2" borderId="7" xfId="0" applyFont="1" applyFill="1" applyBorder="1" applyAlignment="1" applyProtection="1">
      <alignment vertical="center" wrapText="1"/>
      <protection hidden="1"/>
    </xf>
    <xf numFmtId="9" fontId="10" fillId="2" borderId="16" xfId="0" applyNumberFormat="1" applyFont="1" applyFill="1" applyBorder="1" applyAlignment="1" applyProtection="1">
      <alignment vertical="center"/>
      <protection hidden="1"/>
    </xf>
    <xf numFmtId="0" fontId="7" fillId="2" borderId="11" xfId="0" applyFont="1" applyFill="1" applyBorder="1" applyAlignment="1" applyProtection="1">
      <alignment horizontal="right" vertical="center"/>
      <protection hidden="1"/>
    </xf>
    <xf numFmtId="0" fontId="28" fillId="2" borderId="9" xfId="0" applyFont="1" applyFill="1" applyBorder="1" applyAlignment="1" applyProtection="1">
      <alignment vertical="center" wrapText="1"/>
      <protection hidden="1"/>
    </xf>
    <xf numFmtId="0" fontId="28" fillId="2" borderId="7" xfId="0" applyFont="1" applyFill="1" applyBorder="1" applyAlignment="1" applyProtection="1">
      <alignment horizontal="center" vertical="center" wrapText="1"/>
      <protection hidden="1"/>
    </xf>
    <xf numFmtId="165" fontId="7" fillId="0" borderId="0" xfId="0" applyNumberFormat="1" applyFont="1" applyFill="1" applyBorder="1" applyAlignment="1" applyProtection="1">
      <alignment vertical="center"/>
      <protection hidden="1"/>
    </xf>
    <xf numFmtId="165" fontId="11" fillId="7" borderId="13" xfId="0" applyNumberFormat="1" applyFont="1" applyFill="1" applyBorder="1" applyAlignment="1" applyProtection="1">
      <alignment horizontal="center" vertical="center"/>
      <protection hidden="1"/>
    </xf>
    <xf numFmtId="7" fontId="7" fillId="0" borderId="7" xfId="0" applyNumberFormat="1" applyFont="1" applyFill="1" applyBorder="1" applyAlignment="1" applyProtection="1">
      <alignment horizontal="center" vertical="center"/>
      <protection hidden="1"/>
    </xf>
    <xf numFmtId="7" fontId="7" fillId="0" borderId="9" xfId="0" applyNumberFormat="1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right" vertical="center"/>
      <protection hidden="1"/>
    </xf>
    <xf numFmtId="9" fontId="7" fillId="0" borderId="7" xfId="0" applyNumberFormat="1" applyFont="1" applyFill="1" applyBorder="1" applyAlignment="1" applyProtection="1">
      <alignment horizontal="center" vertical="center"/>
      <protection hidden="1"/>
    </xf>
    <xf numFmtId="0" fontId="75" fillId="2" borderId="0" xfId="0" applyFont="1" applyFill="1" applyBorder="1" applyAlignment="1" applyProtection="1">
      <alignment vertical="center" wrapText="1"/>
    </xf>
    <xf numFmtId="0" fontId="50" fillId="8" borderId="25" xfId="0" applyFont="1" applyFill="1" applyBorder="1" applyAlignment="1" applyProtection="1">
      <alignment horizontal="center" vertical="center"/>
    </xf>
    <xf numFmtId="10" fontId="67" fillId="0" borderId="0" xfId="0" applyNumberFormat="1" applyFont="1" applyFill="1" applyAlignment="1" applyProtection="1">
      <alignment horizontal="right" vertical="center"/>
      <protection hidden="1"/>
    </xf>
    <xf numFmtId="2" fontId="14" fillId="2" borderId="8" xfId="0" applyNumberFormat="1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2" fontId="39" fillId="7" borderId="0" xfId="0" applyNumberFormat="1" applyFont="1" applyFill="1" applyBorder="1" applyAlignment="1" applyProtection="1">
      <alignment horizontal="right" vertical="center" wrapText="1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</xf>
    <xf numFmtId="9" fontId="10" fillId="0" borderId="30" xfId="0" applyNumberFormat="1" applyFont="1" applyFill="1" applyBorder="1" applyAlignment="1" applyProtection="1">
      <alignment vertical="center" wrapText="1"/>
      <protection locked="0"/>
    </xf>
    <xf numFmtId="2" fontId="10" fillId="9" borderId="30" xfId="0" applyNumberFormat="1" applyFont="1" applyFill="1" applyBorder="1" applyAlignment="1" applyProtection="1">
      <alignment horizontal="center" vertical="center"/>
      <protection locked="0"/>
    </xf>
    <xf numFmtId="9" fontId="10" fillId="0" borderId="20" xfId="0" applyNumberFormat="1" applyFont="1" applyFill="1" applyBorder="1" applyAlignment="1" applyProtection="1">
      <alignment vertical="center" wrapText="1"/>
      <protection locked="0"/>
    </xf>
    <xf numFmtId="165" fontId="2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2" fontId="7" fillId="0" borderId="0" xfId="0" applyNumberFormat="1" applyFont="1" applyFill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7" fillId="3" borderId="1" xfId="0" applyFont="1" applyFill="1" applyBorder="1" applyAlignment="1" applyProtection="1">
      <alignment vertical="center" wrapText="1"/>
    </xf>
    <xf numFmtId="0" fontId="47" fillId="3" borderId="1" xfId="0" applyFont="1" applyFill="1" applyBorder="1" applyAlignment="1" applyProtection="1">
      <alignment horizontal="left" vertical="center"/>
    </xf>
    <xf numFmtId="0" fontId="7" fillId="2" borderId="23" xfId="0" applyFont="1" applyFill="1" applyBorder="1" applyAlignment="1" applyProtection="1">
      <alignment horizontal="left" vertical="center" indent="1"/>
    </xf>
    <xf numFmtId="4" fontId="0" fillId="0" borderId="1" xfId="0" applyNumberFormat="1" applyBorder="1" applyAlignment="1" applyProtection="1">
      <alignment horizontal="right" vertical="center" indent="1"/>
    </xf>
    <xf numFmtId="0" fontId="7" fillId="0" borderId="1" xfId="0" applyFont="1" applyBorder="1" applyAlignment="1" applyProtection="1">
      <alignment horizontal="left" vertical="center" indent="1"/>
    </xf>
    <xf numFmtId="0" fontId="0" fillId="2" borderId="0" xfId="0" quotePrefix="1" applyFill="1" applyProtection="1"/>
    <xf numFmtId="0" fontId="33" fillId="0" borderId="0" xfId="0" applyFont="1" applyFill="1" applyBorder="1" applyAlignment="1" applyProtection="1">
      <alignment vertical="center" wrapText="1"/>
    </xf>
    <xf numFmtId="9" fontId="0" fillId="0" borderId="0" xfId="0" applyNumberFormat="1" applyProtection="1"/>
    <xf numFmtId="0" fontId="33" fillId="0" borderId="1" xfId="0" applyFont="1" applyBorder="1" applyAlignment="1" applyProtection="1">
      <alignment vertical="center" wrapText="1"/>
    </xf>
    <xf numFmtId="0" fontId="33" fillId="4" borderId="1" xfId="0" applyFont="1" applyFill="1" applyBorder="1" applyAlignment="1" applyProtection="1">
      <alignment vertical="center" wrapText="1"/>
    </xf>
    <xf numFmtId="0" fontId="8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indent="1"/>
    </xf>
    <xf numFmtId="0" fontId="13" fillId="2" borderId="0" xfId="0" applyFont="1" applyFill="1" applyProtection="1"/>
    <xf numFmtId="0" fontId="0" fillId="0" borderId="1" xfId="0" applyBorder="1" applyProtection="1"/>
    <xf numFmtId="0" fontId="5" fillId="0" borderId="2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0" fillId="2" borderId="23" xfId="0" applyFill="1" applyBorder="1" applyAlignment="1" applyProtection="1">
      <alignment horizontal="left" vertical="center" indent="1"/>
    </xf>
    <xf numFmtId="4" fontId="0" fillId="2" borderId="1" xfId="0" applyNumberFormat="1" applyFill="1" applyBorder="1" applyAlignment="1" applyProtection="1">
      <alignment horizontal="right" vertical="center" indent="1"/>
    </xf>
    <xf numFmtId="0" fontId="0" fillId="0" borderId="0" xfId="0" applyBorder="1" applyProtection="1"/>
    <xf numFmtId="164" fontId="16" fillId="2" borderId="23" xfId="0" applyNumberFormat="1" applyFont="1" applyFill="1" applyBorder="1" applyAlignment="1" applyProtection="1">
      <alignment horizontal="center" vertical="center"/>
    </xf>
    <xf numFmtId="164" fontId="16" fillId="2" borderId="1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vertical="center" textRotation="90" wrapText="1"/>
    </xf>
    <xf numFmtId="164" fontId="16" fillId="2" borderId="0" xfId="0" applyNumberFormat="1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vertical="center" textRotation="90"/>
    </xf>
    <xf numFmtId="0" fontId="12" fillId="2" borderId="0" xfId="0" applyFont="1" applyFill="1" applyAlignment="1" applyProtection="1">
      <alignment horizontal="center" vertical="center"/>
    </xf>
    <xf numFmtId="0" fontId="7" fillId="2" borderId="0" xfId="0" applyFont="1" applyFill="1" applyProtection="1"/>
    <xf numFmtId="0" fontId="0" fillId="2" borderId="0" xfId="0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 textRotation="90"/>
    </xf>
    <xf numFmtId="2" fontId="10" fillId="2" borderId="0" xfId="0" applyNumberFormat="1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 indent="1"/>
    </xf>
    <xf numFmtId="3" fontId="0" fillId="2" borderId="0" xfId="0" applyNumberFormat="1" applyFill="1" applyAlignment="1" applyProtection="1">
      <alignment horizontal="right" vertical="center"/>
    </xf>
    <xf numFmtId="4" fontId="0" fillId="2" borderId="0" xfId="0" applyNumberFormat="1" applyFill="1" applyAlignment="1" applyProtection="1">
      <alignment horizontal="right" vertical="center" indent="1"/>
    </xf>
    <xf numFmtId="0" fontId="9" fillId="2" borderId="0" xfId="1" applyFont="1" applyFill="1" applyAlignment="1" applyProtection="1">
      <alignment horizontal="left" vertical="center" wrapText="1"/>
    </xf>
    <xf numFmtId="0" fontId="29" fillId="2" borderId="0" xfId="0" applyFont="1" applyFill="1" applyProtection="1"/>
    <xf numFmtId="0" fontId="8" fillId="2" borderId="0" xfId="1" applyFont="1" applyFill="1" applyAlignment="1" applyProtection="1">
      <alignment horizontal="left" vertical="center" wrapText="1"/>
    </xf>
    <xf numFmtId="3" fontId="0" fillId="2" borderId="0" xfId="0" applyNumberFormat="1" applyFill="1" applyAlignment="1" applyProtection="1">
      <alignment horizontal="right" vertical="center" indent="1"/>
    </xf>
    <xf numFmtId="0" fontId="78" fillId="0" borderId="1" xfId="0" applyFont="1" applyBorder="1" applyAlignment="1" applyProtection="1">
      <alignment horizontal="left" vertical="center"/>
    </xf>
    <xf numFmtId="0" fontId="10" fillId="2" borderId="0" xfId="0" applyFont="1" applyFill="1" applyProtection="1"/>
    <xf numFmtId="0" fontId="18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 textRotation="90"/>
    </xf>
    <xf numFmtId="0" fontId="9" fillId="2" borderId="0" xfId="1" applyFont="1" applyFill="1" applyAlignment="1" applyProtection="1">
      <alignment horizontal="left" vertical="center"/>
    </xf>
    <xf numFmtId="0" fontId="8" fillId="2" borderId="0" xfId="1" applyFont="1" applyFill="1" applyAlignment="1" applyProtection="1">
      <alignment horizontal="left" vertical="center"/>
    </xf>
    <xf numFmtId="167" fontId="0" fillId="0" borderId="1" xfId="0" applyNumberFormat="1" applyBorder="1" applyAlignment="1" applyProtection="1">
      <alignment horizontal="right" vertical="center" indent="1"/>
    </xf>
    <xf numFmtId="0" fontId="7" fillId="0" borderId="26" xfId="0" applyFont="1" applyFill="1" applyBorder="1" applyAlignment="1" applyProtection="1">
      <alignment vertical="center" wrapText="1"/>
      <protection locked="0"/>
    </xf>
    <xf numFmtId="0" fontId="37" fillId="0" borderId="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49" fontId="27" fillId="2" borderId="13" xfId="0" applyNumberFormat="1" applyFont="1" applyFill="1" applyBorder="1" applyAlignment="1" applyProtection="1">
      <alignment horizontal="left"/>
      <protection locked="0"/>
    </xf>
    <xf numFmtId="0" fontId="83" fillId="0" borderId="0" xfId="2" quotePrefix="1" applyFont="1" applyBorder="1" applyAlignment="1">
      <alignment horizontal="left" vertical="center" indent="3" readingOrder="1"/>
    </xf>
    <xf numFmtId="0" fontId="84" fillId="0" borderId="0" xfId="2" applyFont="1" applyBorder="1" applyAlignment="1">
      <alignment horizontal="left" vertical="center" indent="3" readingOrder="1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69" fillId="8" borderId="14" xfId="0" applyFont="1" applyFill="1" applyBorder="1" applyAlignment="1">
      <alignment horizontal="center" wrapText="1"/>
    </xf>
    <xf numFmtId="0" fontId="69" fillId="8" borderId="5" xfId="0" applyFont="1" applyFill="1" applyBorder="1" applyAlignment="1">
      <alignment horizontal="center"/>
    </xf>
    <xf numFmtId="0" fontId="69" fillId="8" borderId="11" xfId="0" applyFont="1" applyFill="1" applyBorder="1" applyAlignment="1">
      <alignment horizontal="center"/>
    </xf>
    <xf numFmtId="0" fontId="69" fillId="8" borderId="12" xfId="0" applyFont="1" applyFill="1" applyBorder="1" applyAlignment="1">
      <alignment horizontal="center"/>
    </xf>
    <xf numFmtId="0" fontId="51" fillId="8" borderId="3" xfId="0" applyFont="1" applyFill="1" applyBorder="1" applyAlignment="1" applyProtection="1">
      <alignment horizontal="left" vertical="center" wrapText="1"/>
    </xf>
    <xf numFmtId="0" fontId="51" fillId="8" borderId="6" xfId="0" applyFont="1" applyFill="1" applyBorder="1" applyAlignment="1" applyProtection="1">
      <alignment horizontal="left" vertical="center" wrapText="1"/>
    </xf>
    <xf numFmtId="0" fontId="51" fillId="8" borderId="19" xfId="0" applyFont="1" applyFill="1" applyBorder="1" applyAlignment="1" applyProtection="1">
      <alignment horizontal="left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55" fillId="8" borderId="7" xfId="0" applyFont="1" applyFill="1" applyBorder="1" applyAlignment="1" applyProtection="1">
      <alignment horizontal="center" vertical="center" wrapText="1"/>
    </xf>
    <xf numFmtId="0" fontId="55" fillId="8" borderId="8" xfId="0" applyFont="1" applyFill="1" applyBorder="1" applyAlignment="1" applyProtection="1">
      <alignment horizontal="center" vertical="center" wrapText="1"/>
    </xf>
    <xf numFmtId="0" fontId="55" fillId="8" borderId="9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52" fillId="8" borderId="7" xfId="0" applyFont="1" applyFill="1" applyBorder="1" applyAlignment="1" applyProtection="1">
      <alignment horizontal="center" vertical="center"/>
    </xf>
    <xf numFmtId="0" fontId="52" fillId="8" borderId="8" xfId="0" applyFont="1" applyFill="1" applyBorder="1" applyAlignment="1" applyProtection="1">
      <alignment horizontal="center" vertical="center"/>
    </xf>
    <xf numFmtId="0" fontId="52" fillId="8" borderId="9" xfId="0" applyFont="1" applyFill="1" applyBorder="1" applyAlignment="1" applyProtection="1">
      <alignment horizontal="center" vertical="center"/>
    </xf>
    <xf numFmtId="0" fontId="30" fillId="2" borderId="1" xfId="0" applyFont="1" applyFill="1" applyBorder="1" applyAlignment="1" applyProtection="1">
      <alignment horizontal="center" vertical="center" textRotation="90" wrapText="1"/>
    </xf>
    <xf numFmtId="0" fontId="37" fillId="2" borderId="26" xfId="0" applyFont="1" applyFill="1" applyBorder="1" applyAlignment="1" applyProtection="1">
      <alignment vertical="center" wrapText="1"/>
    </xf>
    <xf numFmtId="0" fontId="37" fillId="2" borderId="0" xfId="0" applyFont="1" applyFill="1" applyBorder="1" applyAlignment="1" applyProtection="1">
      <alignment vertical="center" wrapText="1"/>
    </xf>
    <xf numFmtId="0" fontId="30" fillId="2" borderId="1" xfId="0" applyFont="1" applyFill="1" applyBorder="1" applyAlignment="1" applyProtection="1">
      <alignment horizontal="center" vertical="center" textRotation="90"/>
    </xf>
    <xf numFmtId="43" fontId="1" fillId="2" borderId="0" xfId="0" applyNumberFormat="1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28" fillId="2" borderId="3" xfId="0" applyFont="1" applyFill="1" applyBorder="1" applyAlignment="1" applyProtection="1">
      <alignment horizontal="center" vertical="center" wrapText="1"/>
      <protection hidden="1"/>
    </xf>
    <xf numFmtId="0" fontId="28" fillId="2" borderId="6" xfId="0" applyFont="1" applyFill="1" applyBorder="1" applyAlignment="1" applyProtection="1">
      <alignment horizontal="center" vertical="center" wrapText="1"/>
      <protection hidden="1"/>
    </xf>
    <xf numFmtId="0" fontId="28" fillId="2" borderId="19" xfId="0" applyFont="1" applyFill="1" applyBorder="1" applyAlignment="1" applyProtection="1">
      <alignment horizontal="center" vertical="center" wrapText="1"/>
      <protection hidden="1"/>
    </xf>
    <xf numFmtId="0" fontId="28" fillId="2" borderId="14" xfId="0" applyFont="1" applyFill="1" applyBorder="1" applyAlignment="1" applyProtection="1">
      <alignment horizontal="center" vertical="center"/>
      <protection hidden="1"/>
    </xf>
    <xf numFmtId="0" fontId="28" fillId="2" borderId="4" xfId="0" applyFont="1" applyFill="1" applyBorder="1" applyAlignment="1" applyProtection="1">
      <alignment horizontal="center" vertical="center"/>
      <protection hidden="1"/>
    </xf>
    <xf numFmtId="0" fontId="28" fillId="2" borderId="5" xfId="0" applyFont="1" applyFill="1" applyBorder="1" applyAlignment="1" applyProtection="1">
      <alignment horizontal="center" vertical="center"/>
      <protection hidden="1"/>
    </xf>
    <xf numFmtId="0" fontId="28" fillId="2" borderId="5" xfId="0" applyFont="1" applyFill="1" applyBorder="1" applyAlignment="1" applyProtection="1">
      <alignment horizontal="center" vertical="center" wrapText="1"/>
      <protection hidden="1"/>
    </xf>
    <xf numFmtId="0" fontId="28" fillId="2" borderId="16" xfId="0" applyFont="1" applyFill="1" applyBorder="1" applyAlignment="1" applyProtection="1">
      <alignment horizontal="center" vertical="center" wrapText="1"/>
      <protection hidden="1"/>
    </xf>
    <xf numFmtId="0" fontId="28" fillId="2" borderId="12" xfId="0" applyFont="1" applyFill="1" applyBorder="1" applyAlignment="1" applyProtection="1">
      <alignment horizontal="center" vertical="center" wrapText="1"/>
      <protection hidden="1"/>
    </xf>
    <xf numFmtId="0" fontId="28" fillId="2" borderId="36" xfId="0" applyFont="1" applyFill="1" applyBorder="1" applyAlignment="1" applyProtection="1">
      <alignment horizontal="center" vertical="center" wrapText="1"/>
      <protection hidden="1"/>
    </xf>
    <xf numFmtId="0" fontId="28" fillId="2" borderId="37" xfId="0" applyFont="1" applyFill="1" applyBorder="1" applyAlignment="1" applyProtection="1">
      <alignment horizontal="center" vertical="center" wrapText="1"/>
      <protection hidden="1"/>
    </xf>
    <xf numFmtId="0" fontId="37" fillId="2" borderId="26" xfId="0" applyFont="1" applyFill="1" applyBorder="1" applyAlignment="1" applyProtection="1">
      <alignment horizontal="left" vertical="center" wrapText="1"/>
    </xf>
    <xf numFmtId="0" fontId="37" fillId="2" borderId="0" xfId="0" applyFont="1" applyFill="1" applyBorder="1" applyAlignment="1" applyProtection="1">
      <alignment horizontal="left" vertical="center" wrapText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7" fillId="0" borderId="1" xfId="0" applyFont="1" applyFill="1" applyBorder="1" applyAlignment="1" applyProtection="1">
      <alignment horizontal="left" vertical="center"/>
      <protection hidden="1"/>
    </xf>
    <xf numFmtId="0" fontId="52" fillId="8" borderId="7" xfId="0" applyFont="1" applyFill="1" applyBorder="1" applyAlignment="1" applyProtection="1">
      <alignment horizontal="center" vertical="center"/>
      <protection hidden="1"/>
    </xf>
    <xf numFmtId="0" fontId="52" fillId="8" borderId="8" xfId="0" applyFont="1" applyFill="1" applyBorder="1" applyAlignment="1" applyProtection="1">
      <alignment horizontal="center" vertical="center"/>
      <protection hidden="1"/>
    </xf>
    <xf numFmtId="0" fontId="52" fillId="8" borderId="9" xfId="0" applyFont="1" applyFill="1" applyBorder="1" applyAlignment="1" applyProtection="1">
      <alignment horizontal="center" vertical="center"/>
      <protection hidden="1"/>
    </xf>
    <xf numFmtId="0" fontId="52" fillId="8" borderId="7" xfId="0" applyFont="1" applyFill="1" applyBorder="1" applyAlignment="1">
      <alignment horizontal="center" vertical="center"/>
    </xf>
    <xf numFmtId="0" fontId="52" fillId="8" borderId="8" xfId="0" applyFont="1" applyFill="1" applyBorder="1" applyAlignment="1">
      <alignment horizontal="center" vertical="center"/>
    </xf>
    <xf numFmtId="0" fontId="52" fillId="8" borderId="9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left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 wrapText="1"/>
    </xf>
    <xf numFmtId="0" fontId="56" fillId="8" borderId="7" xfId="0" applyFont="1" applyFill="1" applyBorder="1" applyAlignment="1" applyProtection="1">
      <alignment horizontal="center" vertical="center" wrapText="1"/>
    </xf>
    <xf numFmtId="0" fontId="56" fillId="8" borderId="9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50" fillId="8" borderId="25" xfId="0" applyFont="1" applyFill="1" applyBorder="1" applyAlignment="1" applyProtection="1">
      <alignment horizontal="center" vertical="center"/>
    </xf>
    <xf numFmtId="0" fontId="50" fillId="8" borderId="32" xfId="0" applyFont="1" applyFill="1" applyBorder="1" applyAlignment="1" applyProtection="1">
      <alignment horizontal="center" vertical="center"/>
    </xf>
    <xf numFmtId="0" fontId="55" fillId="8" borderId="25" xfId="0" applyFont="1" applyFill="1" applyBorder="1" applyAlignment="1" applyProtection="1">
      <alignment horizontal="center" vertical="center"/>
    </xf>
    <xf numFmtId="0" fontId="55" fillId="8" borderId="31" xfId="0" applyFont="1" applyFill="1" applyBorder="1" applyAlignment="1" applyProtection="1">
      <alignment horizontal="center" vertical="center"/>
    </xf>
    <xf numFmtId="0" fontId="75" fillId="2" borderId="0" xfId="0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left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8" fillId="7" borderId="1" xfId="0" applyNumberFormat="1" applyFont="1" applyFill="1" applyBorder="1" applyAlignment="1" applyProtection="1">
      <alignment horizontal="center" vertical="center" wrapText="1"/>
    </xf>
    <xf numFmtId="0" fontId="2" fillId="7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37" fillId="0" borderId="4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left" vertical="center" wrapText="1"/>
    </xf>
    <xf numFmtId="0" fontId="7" fillId="0" borderId="35" xfId="0" applyFont="1" applyFill="1" applyBorder="1" applyAlignment="1" applyProtection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68" fillId="8" borderId="7" xfId="0" applyFont="1" applyFill="1" applyBorder="1" applyAlignment="1">
      <alignment horizontal="center"/>
    </xf>
    <xf numFmtId="0" fontId="68" fillId="8" borderId="8" xfId="0" applyFont="1" applyFill="1" applyBorder="1" applyAlignment="1">
      <alignment horizontal="center"/>
    </xf>
    <xf numFmtId="0" fontId="68" fillId="8" borderId="9" xfId="0" applyFont="1" applyFill="1" applyBorder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43" fillId="5" borderId="7" xfId="0" applyFont="1" applyFill="1" applyBorder="1" applyAlignment="1">
      <alignment horizontal="center"/>
    </xf>
    <xf numFmtId="0" fontId="43" fillId="5" borderId="8" xfId="0" applyFont="1" applyFill="1" applyBorder="1" applyAlignment="1">
      <alignment horizontal="center"/>
    </xf>
    <xf numFmtId="0" fontId="43" fillId="5" borderId="9" xfId="0" applyFont="1" applyFill="1" applyBorder="1" applyAlignment="1">
      <alignment horizontal="center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</cellXfs>
  <cellStyles count="3">
    <cellStyle name="Lien hypertexte" xfId="2" builtinId="8"/>
    <cellStyle name="Normal" xfId="0" builtinId="0"/>
    <cellStyle name="Normal 2" xfId="1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C2149D"/>
      <color rgb="FFF915FF"/>
      <color rgb="FFFB4FFF"/>
      <color rgb="FFFC93FF"/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11</xdr:col>
      <xdr:colOff>426721</xdr:colOff>
      <xdr:row>15</xdr:row>
      <xdr:rowOff>561787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900" y="0"/>
          <a:ext cx="5760720" cy="245364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101600</xdr:rowOff>
    </xdr:from>
    <xdr:to>
      <xdr:col>0</xdr:col>
      <xdr:colOff>1879600</xdr:colOff>
      <xdr:row>3</xdr:row>
      <xdr:rowOff>139700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1600"/>
          <a:ext cx="17653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70252</xdr:rowOff>
    </xdr:from>
    <xdr:to>
      <xdr:col>0</xdr:col>
      <xdr:colOff>4249615</xdr:colOff>
      <xdr:row>29</xdr:row>
      <xdr:rowOff>18101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0" y="6614487"/>
          <a:ext cx="4249615" cy="2962232"/>
        </a:xfrm>
        <a:prstGeom prst="round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r-FR" sz="1200" b="1"/>
        </a:p>
        <a:p>
          <a:pPr algn="ctr"/>
          <a:endParaRPr lang="fr-FR" sz="1200" b="1"/>
        </a:p>
        <a:p>
          <a:pPr algn="ctr"/>
          <a:endParaRPr lang="fr-FR" sz="1200" b="1"/>
        </a:p>
        <a:p>
          <a:pPr algn="ctr"/>
          <a:endParaRPr lang="fr-FR" sz="1200" b="1"/>
        </a:p>
        <a:p>
          <a:pPr algn="ctr"/>
          <a:endParaRPr lang="fr-FR" sz="1200" b="1"/>
        </a:p>
        <a:p>
          <a:pPr algn="ctr"/>
          <a:endParaRPr lang="fr-FR" sz="1200" b="1"/>
        </a:p>
        <a:p>
          <a:pPr algn="ctr"/>
          <a:r>
            <a:rPr lang="fr-FR" sz="1200" b="1"/>
            <a:t>PERMANENTS (titulaires</a:t>
          </a:r>
          <a:r>
            <a:rPr lang="fr-FR" sz="1200" b="1" baseline="0"/>
            <a:t> et CDI)</a:t>
          </a:r>
          <a:r>
            <a:rPr lang="fr-FR" sz="1200" b="1"/>
            <a:t> </a:t>
          </a:r>
        </a:p>
      </xdr:txBody>
    </xdr:sp>
    <xdr:clientData/>
  </xdr:twoCellAnchor>
  <xdr:twoCellAnchor>
    <xdr:from>
      <xdr:col>0</xdr:col>
      <xdr:colOff>97691</xdr:colOff>
      <xdr:row>32</xdr:row>
      <xdr:rowOff>0</xdr:rowOff>
    </xdr:from>
    <xdr:to>
      <xdr:col>0</xdr:col>
      <xdr:colOff>4286248</xdr:colOff>
      <xdr:row>41</xdr:row>
      <xdr:rowOff>207596</xdr:rowOff>
    </xdr:to>
    <xdr:sp macro="" textlink="">
      <xdr:nvSpPr>
        <xdr:cNvPr id="3" name="Rectangle à coins arrondis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97691" y="9134231"/>
          <a:ext cx="4188557" cy="2637692"/>
        </a:xfrm>
        <a:prstGeom prst="round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r-FR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fr-FR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fr-FR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fr-FR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fr-FR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fr-FR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PERSONNELS NON PERMANENTS</a:t>
          </a:r>
          <a:r>
            <a:rPr lang="fr-FR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fr-FR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SANS FINANCEMENT ANR DEMANDE</a:t>
          </a:r>
          <a:endParaRPr lang="fr-FR" sz="1200">
            <a:effectLst/>
          </a:endParaRPr>
        </a:p>
      </xdr:txBody>
    </xdr:sp>
    <xdr:clientData/>
  </xdr:twoCellAnchor>
  <xdr:twoCellAnchor>
    <xdr:from>
      <xdr:col>0</xdr:col>
      <xdr:colOff>1295400</xdr:colOff>
      <xdr:row>10</xdr:row>
      <xdr:rowOff>95250</xdr:rowOff>
    </xdr:from>
    <xdr:to>
      <xdr:col>0</xdr:col>
      <xdr:colOff>1504950</xdr:colOff>
      <xdr:row>10</xdr:row>
      <xdr:rowOff>257175</xdr:rowOff>
    </xdr:to>
    <xdr:sp macro="" textlink="">
      <xdr:nvSpPr>
        <xdr:cNvPr id="4" name="Flèche droit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295400" y="3257550"/>
          <a:ext cx="209550" cy="161925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10</xdr:row>
      <xdr:rowOff>8303</xdr:rowOff>
    </xdr:from>
    <xdr:to>
      <xdr:col>0</xdr:col>
      <xdr:colOff>4371974</xdr:colOff>
      <xdr:row>10</xdr:row>
      <xdr:rowOff>381000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0" y="4313603"/>
          <a:ext cx="4371974" cy="372697"/>
        </a:xfrm>
        <a:prstGeom prst="roundRect">
          <a:avLst/>
        </a:prstGeom>
        <a:solidFill>
          <a:sysClr val="window" lastClr="FFFFFF"/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CONVERTISSEUR  :</a:t>
          </a:r>
          <a:r>
            <a:rPr lang="fr-FR" sz="1200" b="1" baseline="0">
              <a:solidFill>
                <a:sysClr val="windowText" lastClr="000000"/>
              </a:solidFill>
            </a:rPr>
            <a:t>   </a:t>
          </a:r>
          <a:r>
            <a:rPr lang="fr-FR" sz="1200" b="1">
              <a:solidFill>
                <a:sysClr val="windowText" lastClr="000000"/>
              </a:solidFill>
            </a:rPr>
            <a:t>%  →</a:t>
          </a:r>
          <a:r>
            <a:rPr lang="fr-FR" sz="1200" b="1" baseline="0">
              <a:solidFill>
                <a:sysClr val="windowText" lastClr="000000"/>
              </a:solidFill>
            </a:rPr>
            <a:t>   h.</a:t>
          </a:r>
          <a:r>
            <a:rPr lang="fr-FR" sz="1200" b="1">
              <a:solidFill>
                <a:sysClr val="windowText" lastClr="000000"/>
              </a:solidFill>
            </a:rPr>
            <a:t>m </a:t>
          </a:r>
        </a:p>
      </xdr:txBody>
    </xdr:sp>
    <xdr:clientData/>
  </xdr:twoCellAnchor>
  <xdr:twoCellAnchor>
    <xdr:from>
      <xdr:col>0</xdr:col>
      <xdr:colOff>128954</xdr:colOff>
      <xdr:row>44</xdr:row>
      <xdr:rowOff>19782</xdr:rowOff>
    </xdr:from>
    <xdr:to>
      <xdr:col>0</xdr:col>
      <xdr:colOff>4158762</xdr:colOff>
      <xdr:row>55</xdr:row>
      <xdr:rowOff>218586</xdr:rowOff>
    </xdr:to>
    <xdr:sp macro="" textlink="">
      <xdr:nvSpPr>
        <xdr:cNvPr id="8" name="Rectangle à coins arrondis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128954" y="13583382"/>
          <a:ext cx="4029808" cy="3132504"/>
        </a:xfrm>
        <a:prstGeom prst="round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r-FR" sz="1200" b="1"/>
        </a:p>
        <a:p>
          <a:pPr algn="ctr"/>
          <a:endParaRPr lang="fr-FR" sz="1200" b="1"/>
        </a:p>
        <a:p>
          <a:pPr algn="ctr"/>
          <a:endParaRPr lang="fr-FR" sz="1200" b="1"/>
        </a:p>
        <a:p>
          <a:pPr algn="ctr"/>
          <a:endParaRPr lang="fr-FR" sz="1200" b="1"/>
        </a:p>
        <a:p>
          <a:pPr algn="ctr"/>
          <a:endParaRPr lang="fr-FR" sz="1200" b="1"/>
        </a:p>
        <a:p>
          <a:pPr algn="ctr"/>
          <a:endParaRPr lang="fr-FR" sz="1200" b="1"/>
        </a:p>
        <a:p>
          <a:pPr algn="ctr"/>
          <a:r>
            <a:rPr lang="fr-FR" sz="1200" b="1"/>
            <a:t>PERSONNELS NON PERMANENTS</a:t>
          </a:r>
          <a:r>
            <a:rPr lang="fr-FR" sz="1200" b="1" baseline="0"/>
            <a:t>  </a:t>
          </a:r>
        </a:p>
        <a:p>
          <a:pPr algn="ctr"/>
          <a:r>
            <a:rPr lang="fr-FR" sz="1200" b="1" baseline="0">
              <a:solidFill>
                <a:sysClr val="windowText" lastClr="000000"/>
              </a:solidFill>
            </a:rPr>
            <a:t>AVEC FINANCEMENT ANR DEMANDE</a:t>
          </a:r>
        </a:p>
        <a:p>
          <a:pPr algn="ctr"/>
          <a:r>
            <a:rPr lang="fr-FR" sz="1200" b="1" baseline="0">
              <a:solidFill>
                <a:sysClr val="windowText" lastClr="000000"/>
              </a:solidFill>
            </a:rPr>
            <a:t>(coûts des personnels uniquement liés à la recherche + modulation d'enseignement pour les  coordonnateurs </a:t>
          </a:r>
        </a:p>
        <a:p>
          <a:pPr algn="ctr"/>
          <a:r>
            <a:rPr lang="fr-FR" sz="1200" b="1" baseline="0">
              <a:solidFill>
                <a:schemeClr val="bg1"/>
              </a:solidFill>
            </a:rPr>
            <a:t>JCJC uniquement</a:t>
          </a:r>
          <a:r>
            <a:rPr lang="fr-FR" sz="1200" b="1" baseline="0">
              <a:solidFill>
                <a:sysClr val="windowText" lastClr="000000"/>
              </a:solidFill>
            </a:rPr>
            <a:t>)</a:t>
          </a:r>
        </a:p>
        <a:p>
          <a:pPr algn="ctr"/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140369</xdr:colOff>
      <xdr:row>0</xdr:row>
      <xdr:rowOff>10026</xdr:rowOff>
    </xdr:from>
    <xdr:to>
      <xdr:col>0</xdr:col>
      <xdr:colOff>1754605</xdr:colOff>
      <xdr:row>1</xdr:row>
      <xdr:rowOff>320840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69" y="10026"/>
          <a:ext cx="1614236" cy="5514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272142</xdr:colOff>
      <xdr:row>0</xdr:row>
      <xdr:rowOff>0</xdr:rowOff>
    </xdr:from>
    <xdr:to>
      <xdr:col>1</xdr:col>
      <xdr:colOff>1730050</xdr:colOff>
      <xdr:row>2</xdr:row>
      <xdr:rowOff>155510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2" y="0"/>
          <a:ext cx="1730051" cy="544286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3261360</xdr:colOff>
          <xdr:row>10</xdr:row>
          <xdr:rowOff>99060</xdr:rowOff>
        </xdr:from>
        <xdr:to>
          <xdr:col>1</xdr:col>
          <xdr:colOff>4495800</xdr:colOff>
          <xdr:row>13</xdr:row>
          <xdr:rowOff>38100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xmlns="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1775460</xdr:colOff>
          <xdr:row>10</xdr:row>
          <xdr:rowOff>114300</xdr:rowOff>
        </xdr:from>
        <xdr:to>
          <xdr:col>1</xdr:col>
          <xdr:colOff>2964180</xdr:colOff>
          <xdr:row>13</xdr:row>
          <xdr:rowOff>7620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xmlns="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</xdr:row>
          <xdr:rowOff>106680</xdr:rowOff>
        </xdr:from>
        <xdr:to>
          <xdr:col>1</xdr:col>
          <xdr:colOff>1493520</xdr:colOff>
          <xdr:row>13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xmlns="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</xdr:row>
      <xdr:rowOff>29158</xdr:rowOff>
    </xdr:from>
    <xdr:to>
      <xdr:col>7</xdr:col>
      <xdr:colOff>455425</xdr:colOff>
      <xdr:row>41</xdr:row>
      <xdr:rowOff>20995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073520"/>
          <a:ext cx="9533333" cy="4657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28574</xdr:rowOff>
    </xdr:from>
    <xdr:to>
      <xdr:col>2</xdr:col>
      <xdr:colOff>219075</xdr:colOff>
      <xdr:row>2</xdr:row>
      <xdr:rowOff>190499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4"/>
          <a:ext cx="154305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123825</xdr:colOff>
      <xdr:row>5</xdr:row>
      <xdr:rowOff>104775</xdr:rowOff>
    </xdr:from>
    <xdr:to>
      <xdr:col>11</xdr:col>
      <xdr:colOff>667385</xdr:colOff>
      <xdr:row>33</xdr:row>
      <xdr:rowOff>123825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68FC0D9A-6957-40B2-9833-FB1FA8D1B3F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181100"/>
          <a:ext cx="8163560" cy="5353050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hilippe.djambazian@univ-amu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13" Type="http://schemas.openxmlformats.org/officeDocument/2006/relationships/package" Target="../embeddings/Document_Microsoft_Word3.docx"/><Relationship Id="rId3" Type="http://schemas.openxmlformats.org/officeDocument/2006/relationships/hyperlink" Target="https://anr.fr/fileadmin/aap/2022/aapg-2022-Guide-V1-0.pdf" TargetMode="External"/><Relationship Id="rId7" Type="http://schemas.openxmlformats.org/officeDocument/2006/relationships/drawing" Target="../drawings/drawing3.xml"/><Relationship Id="rId12" Type="http://schemas.openxmlformats.org/officeDocument/2006/relationships/image" Target="../media/image5.emf"/><Relationship Id="rId2" Type="http://schemas.openxmlformats.org/officeDocument/2006/relationships/hyperlink" Target="https://anr.fr/fileadmin/aap/2022/aapg-2022-v1.01.pdf" TargetMode="External"/><Relationship Id="rId1" Type="http://schemas.openxmlformats.org/officeDocument/2006/relationships/hyperlink" Target="https://anr.fr/fr/pa2022/" TargetMode="External"/><Relationship Id="rId6" Type="http://schemas.openxmlformats.org/officeDocument/2006/relationships/printerSettings" Target="../printerSettings/printerSettings3.bin"/><Relationship Id="rId11" Type="http://schemas.openxmlformats.org/officeDocument/2006/relationships/package" Target="../embeddings/Document_Microsoft_Word2.docx"/><Relationship Id="rId5" Type="http://schemas.openxmlformats.org/officeDocument/2006/relationships/hyperlink" Target="https://anr.fr/fr/detail/call/appel-a-projets-generique-aapg-2022/" TargetMode="External"/><Relationship Id="rId10" Type="http://schemas.openxmlformats.org/officeDocument/2006/relationships/image" Target="../media/image4.emf"/><Relationship Id="rId4" Type="http://schemas.openxmlformats.org/officeDocument/2006/relationships/hyperlink" Target="https://anr.fr/fr/rf/" TargetMode="External"/><Relationship Id="rId9" Type="http://schemas.openxmlformats.org/officeDocument/2006/relationships/package" Target="../embeddings/Document_Microsoft_Word1.docx"/><Relationship Id="rId14" Type="http://schemas.openxmlformats.org/officeDocument/2006/relationships/image" Target="../media/image6.emf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B33"/>
  <sheetViews>
    <sheetView showGridLines="0" tabSelected="1" zoomScale="75" zoomScaleNormal="75" workbookViewId="0"/>
  </sheetViews>
  <sheetFormatPr baseColWidth="10" defaultRowHeight="14.4" x14ac:dyDescent="0.3"/>
  <cols>
    <col min="1" max="1" width="30.44140625" customWidth="1"/>
    <col min="2" max="2" width="125.6640625" customWidth="1"/>
  </cols>
  <sheetData>
    <row r="4" spans="1:2" ht="15" thickBot="1" x14ac:dyDescent="0.35"/>
    <row r="5" spans="1:2" ht="58.5" customHeight="1" x14ac:dyDescent="0.5">
      <c r="A5" s="305" t="s">
        <v>734</v>
      </c>
      <c r="B5" s="306"/>
    </row>
    <row r="6" spans="1:2" ht="29.25" customHeight="1" thickBot="1" x14ac:dyDescent="0.55000000000000004">
      <c r="A6" s="307" t="s">
        <v>508</v>
      </c>
      <c r="B6" s="308"/>
    </row>
    <row r="7" spans="1:2" ht="15" thickBot="1" x14ac:dyDescent="0.35"/>
    <row r="8" spans="1:2" s="184" customFormat="1" ht="16.2" thickBot="1" x14ac:dyDescent="0.35">
      <c r="A8" s="182" t="s">
        <v>381</v>
      </c>
      <c r="B8" s="183" t="s">
        <v>382</v>
      </c>
    </row>
    <row r="9" spans="1:2" s="186" customFormat="1" ht="16.2" thickBot="1" x14ac:dyDescent="0.35">
      <c r="A9" s="111"/>
      <c r="B9" s="185"/>
    </row>
    <row r="10" spans="1:2" s="184" customFormat="1" ht="16.2" thickBot="1" x14ac:dyDescent="0.35">
      <c r="A10" s="182" t="s">
        <v>383</v>
      </c>
      <c r="B10" s="300" t="s">
        <v>737</v>
      </c>
    </row>
    <row r="11" spans="1:2" s="186" customFormat="1" ht="16.2" thickBot="1" x14ac:dyDescent="0.35">
      <c r="A11" s="188"/>
      <c r="B11" s="185"/>
    </row>
    <row r="12" spans="1:2" s="184" customFormat="1" ht="16.2" thickBot="1" x14ac:dyDescent="0.35">
      <c r="A12" s="189" t="s">
        <v>384</v>
      </c>
      <c r="B12" s="187" t="s">
        <v>385</v>
      </c>
    </row>
    <row r="13" spans="1:2" s="186" customFormat="1" ht="16.2" thickBot="1" x14ac:dyDescent="0.35">
      <c r="A13" s="188"/>
      <c r="B13" s="185"/>
    </row>
    <row r="14" spans="1:2" s="184" customFormat="1" ht="31.8" thickBot="1" x14ac:dyDescent="0.35">
      <c r="A14" s="189" t="s">
        <v>655</v>
      </c>
      <c r="B14" s="190" t="s">
        <v>395</v>
      </c>
    </row>
    <row r="15" spans="1:2" s="184" customFormat="1" ht="16.2" thickBot="1" x14ac:dyDescent="0.35">
      <c r="A15" s="188"/>
      <c r="B15" s="112"/>
    </row>
    <row r="16" spans="1:2" s="184" customFormat="1" ht="79.5" customHeight="1" thickBot="1" x14ac:dyDescent="0.35">
      <c r="A16" s="189" t="s">
        <v>656</v>
      </c>
      <c r="B16" s="191" t="s">
        <v>738</v>
      </c>
    </row>
    <row r="17" spans="1:2" s="184" customFormat="1" ht="16.2" thickBot="1" x14ac:dyDescent="0.35">
      <c r="A17" s="188"/>
      <c r="B17" s="113"/>
    </row>
    <row r="18" spans="1:2" s="184" customFormat="1" ht="31.8" thickBot="1" x14ac:dyDescent="0.35">
      <c r="A18" s="189" t="s">
        <v>657</v>
      </c>
      <c r="B18" s="192" t="s">
        <v>505</v>
      </c>
    </row>
    <row r="19" spans="1:2" s="184" customFormat="1" ht="16.2" thickBot="1" x14ac:dyDescent="0.35">
      <c r="A19" s="188"/>
      <c r="B19" s="113"/>
    </row>
    <row r="20" spans="1:2" s="184" customFormat="1" ht="31.8" thickBot="1" x14ac:dyDescent="0.35">
      <c r="A20" s="189" t="s">
        <v>386</v>
      </c>
      <c r="B20" s="190" t="s">
        <v>702</v>
      </c>
    </row>
    <row r="21" spans="1:2" s="184" customFormat="1" ht="16.2" thickBot="1" x14ac:dyDescent="0.35">
      <c r="A21" s="188"/>
      <c r="B21" s="113"/>
    </row>
    <row r="22" spans="1:2" s="184" customFormat="1" ht="16.2" thickBot="1" x14ac:dyDescent="0.35">
      <c r="A22" s="189" t="s">
        <v>387</v>
      </c>
      <c r="B22" s="191" t="s">
        <v>388</v>
      </c>
    </row>
    <row r="23" spans="1:2" s="186" customFormat="1" ht="16.2" thickBot="1" x14ac:dyDescent="0.35">
      <c r="A23" s="188"/>
      <c r="B23" s="185"/>
    </row>
    <row r="24" spans="1:2" s="184" customFormat="1" ht="16.2" thickBot="1" x14ac:dyDescent="0.35">
      <c r="A24" s="189" t="s">
        <v>389</v>
      </c>
      <c r="B24" s="192" t="s">
        <v>390</v>
      </c>
    </row>
    <row r="25" spans="1:2" s="184" customFormat="1" ht="16.2" thickBot="1" x14ac:dyDescent="0.35">
      <c r="A25" s="188"/>
      <c r="B25" s="113"/>
    </row>
    <row r="26" spans="1:2" s="184" customFormat="1" ht="16.2" thickBot="1" x14ac:dyDescent="0.35">
      <c r="A26" s="189" t="s">
        <v>391</v>
      </c>
      <c r="B26" s="192" t="s">
        <v>392</v>
      </c>
    </row>
    <row r="27" spans="1:2" s="184" customFormat="1" ht="16.2" thickBot="1" x14ac:dyDescent="0.35">
      <c r="A27" s="188"/>
      <c r="B27" s="113"/>
    </row>
    <row r="28" spans="1:2" s="184" customFormat="1" ht="16.2" thickBot="1" x14ac:dyDescent="0.35">
      <c r="A28" s="189" t="s">
        <v>393</v>
      </c>
      <c r="B28" s="190" t="s">
        <v>394</v>
      </c>
    </row>
    <row r="29" spans="1:2" s="184" customFormat="1" ht="16.2" thickBot="1" x14ac:dyDescent="0.35">
      <c r="B29" s="193"/>
    </row>
    <row r="30" spans="1:2" s="184" customFormat="1" ht="15.6" x14ac:dyDescent="0.3">
      <c r="A30" s="309" t="s">
        <v>501</v>
      </c>
      <c r="B30" s="194" t="s">
        <v>503</v>
      </c>
    </row>
    <row r="31" spans="1:2" s="184" customFormat="1" ht="15.6" x14ac:dyDescent="0.3">
      <c r="A31" s="310"/>
      <c r="B31" s="195" t="s">
        <v>703</v>
      </c>
    </row>
    <row r="32" spans="1:2" s="184" customFormat="1" ht="15.6" x14ac:dyDescent="0.3">
      <c r="A32" s="310"/>
      <c r="B32" s="196" t="s">
        <v>504</v>
      </c>
    </row>
    <row r="33" spans="1:2" s="184" customFormat="1" ht="16.2" thickBot="1" x14ac:dyDescent="0.35">
      <c r="A33" s="311"/>
      <c r="B33" s="197" t="s">
        <v>739</v>
      </c>
    </row>
  </sheetData>
  <sheetProtection algorithmName="SHA-512" hashValue="Mk3fZz84voIfM16ji6mQxDcoe4IFL1Ryp/Rh0SP25p19T9MAls1KhVkwZSqNMEx1xPcRAv1KpYLdcGBEyOuKLQ==" saltValue="yOSfZxX+CIZxS5lu/HZ4FA==" spinCount="100000" sheet="1" objects="1" scenarios="1"/>
  <mergeCells count="3">
    <mergeCell ref="A5:B5"/>
    <mergeCell ref="A6:B6"/>
    <mergeCell ref="A30:A33"/>
  </mergeCells>
  <hyperlinks>
    <hyperlink ref="B32" r:id="rId1"/>
  </hyperlinks>
  <pageMargins left="0.70866141732283472" right="0.70866141732283472" top="0.74803149606299213" bottom="0.74803149606299213" header="0.31496062992125984" footer="0.31496062992125984"/>
  <pageSetup paperSize="9" scale="48" orientation="landscape" r:id="rId2"/>
  <ignoredErrors>
    <ignoredError sqref="B10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54"/>
  <sheetViews>
    <sheetView showGridLines="0" zoomScale="85" zoomScaleNormal="85" workbookViewId="0">
      <selection sqref="A1:M1"/>
    </sheetView>
  </sheetViews>
  <sheetFormatPr baseColWidth="10" defaultRowHeight="14.4" x14ac:dyDescent="0.3"/>
  <cols>
    <col min="1" max="1" width="65.5546875" style="1" customWidth="1"/>
    <col min="2" max="2" width="23.6640625" style="1" customWidth="1"/>
    <col min="3" max="3" width="19.33203125" style="2" customWidth="1"/>
    <col min="4" max="4" width="20.44140625" style="2" customWidth="1"/>
    <col min="5" max="6" width="14.5546875" style="1" customWidth="1"/>
    <col min="7" max="7" width="13.44140625" style="1" customWidth="1"/>
    <col min="8" max="8" width="17.88671875" style="1" customWidth="1"/>
    <col min="9" max="9" width="19.33203125" style="1" customWidth="1"/>
    <col min="10" max="10" width="15" style="1" customWidth="1"/>
    <col min="11" max="11" width="13.5546875" style="11" customWidth="1"/>
    <col min="12" max="12" width="13.109375" style="1" customWidth="1"/>
    <col min="13" max="13" width="13.33203125" style="20" customWidth="1"/>
    <col min="14" max="14" width="11.88671875" style="1" customWidth="1"/>
    <col min="15" max="15" width="16.44140625" style="1" customWidth="1"/>
    <col min="16" max="31" width="11.88671875" style="1" customWidth="1"/>
    <col min="32" max="32" width="15.44140625" style="1" customWidth="1"/>
    <col min="33" max="34" width="11.88671875" style="1" customWidth="1"/>
    <col min="35" max="36" width="5.5546875" style="2" customWidth="1"/>
    <col min="37" max="37" width="8" style="1" customWidth="1"/>
    <col min="38" max="38" width="36.88671875" style="1" customWidth="1"/>
    <col min="39" max="39" width="13.109375" style="1" customWidth="1"/>
    <col min="40" max="40" width="21.33203125" style="1" customWidth="1"/>
    <col min="41" max="41" width="11.88671875" style="1" customWidth="1"/>
    <col min="42" max="43" width="16.44140625" style="1" customWidth="1"/>
    <col min="44" max="44" width="23.88671875" style="1" customWidth="1"/>
    <col min="45" max="45" width="22.88671875" style="1" customWidth="1"/>
    <col min="46" max="46" width="14.6640625" customWidth="1"/>
    <col min="47" max="47" width="6.5546875" customWidth="1"/>
    <col min="48" max="48" width="30.88671875" customWidth="1"/>
    <col min="49" max="49" width="9.33203125" customWidth="1"/>
    <col min="50" max="53" width="11.44140625" customWidth="1"/>
  </cols>
  <sheetData>
    <row r="1" spans="1:52" ht="18" x14ac:dyDescent="0.3">
      <c r="A1" s="360" t="s">
        <v>642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232"/>
    </row>
    <row r="2" spans="1:52" ht="31.5" customHeight="1" x14ac:dyDescent="0.3">
      <c r="A2" s="361" t="s">
        <v>731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3" spans="1:52" ht="8.25" customHeight="1" x14ac:dyDescent="0.3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AE3" s="6"/>
      <c r="AF3" s="6"/>
      <c r="AG3" s="6"/>
      <c r="AH3" s="6"/>
      <c r="AI3" s="6"/>
      <c r="AJ3" s="6"/>
      <c r="AK3" s="6"/>
      <c r="AL3" s="6"/>
      <c r="AM3" s="6"/>
      <c r="AN3" s="6">
        <v>12</v>
      </c>
      <c r="AO3" s="6"/>
      <c r="AP3" s="6"/>
      <c r="AQ3" s="6"/>
      <c r="AR3" s="6"/>
      <c r="AS3" s="6"/>
      <c r="AT3" s="246"/>
      <c r="AU3" s="246"/>
      <c r="AV3" s="246"/>
      <c r="AW3" s="246"/>
      <c r="AX3" s="246"/>
      <c r="AY3" s="246"/>
      <c r="AZ3" s="246"/>
    </row>
    <row r="4" spans="1:52" ht="36.75" customHeight="1" x14ac:dyDescent="0.3">
      <c r="A4" s="198" t="s">
        <v>628</v>
      </c>
      <c r="B4" s="363" t="s">
        <v>672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AE4" s="6"/>
      <c r="AF4" s="6"/>
      <c r="AG4" s="6"/>
      <c r="AH4" s="6"/>
      <c r="AI4" s="6"/>
      <c r="AJ4" s="6"/>
      <c r="AK4" s="6"/>
      <c r="AL4" s="6"/>
      <c r="AM4" s="8" t="s">
        <v>1</v>
      </c>
      <c r="AN4" s="6">
        <v>18</v>
      </c>
      <c r="AO4" s="6"/>
      <c r="AP4" s="6"/>
      <c r="AQ4" s="6"/>
      <c r="AR4" s="6"/>
      <c r="AS4" s="6"/>
      <c r="AT4" s="246"/>
      <c r="AU4" s="246"/>
      <c r="AV4" s="246"/>
      <c r="AW4" s="246"/>
      <c r="AX4" s="246"/>
      <c r="AY4" s="246"/>
      <c r="AZ4" s="246"/>
    </row>
    <row r="5" spans="1:52" ht="33.75" customHeight="1" x14ac:dyDescent="0.3">
      <c r="A5" s="198" t="s">
        <v>636</v>
      </c>
      <c r="B5" s="363" t="s">
        <v>672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6"/>
      <c r="AF5" s="6"/>
      <c r="AG5" s="6"/>
      <c r="AH5" s="6"/>
      <c r="AI5" s="6"/>
      <c r="AJ5" s="6"/>
      <c r="AK5" s="6"/>
      <c r="AL5" s="6"/>
      <c r="AM5" s="8" t="s">
        <v>4</v>
      </c>
      <c r="AN5" s="6">
        <v>24</v>
      </c>
      <c r="AO5" s="6"/>
      <c r="AP5" s="6"/>
      <c r="AQ5" s="6"/>
      <c r="AR5" s="6"/>
      <c r="AS5" s="6"/>
      <c r="AT5" s="246"/>
      <c r="AU5" s="246"/>
      <c r="AV5" s="246"/>
      <c r="AW5" s="246"/>
      <c r="AX5" s="246"/>
      <c r="AY5" s="246"/>
      <c r="AZ5" s="246"/>
    </row>
    <row r="6" spans="1:52" ht="30.75" customHeight="1" x14ac:dyDescent="0.3">
      <c r="A6" s="199" t="s">
        <v>5</v>
      </c>
      <c r="B6" s="363" t="s">
        <v>672</v>
      </c>
      <c r="C6" s="363"/>
      <c r="D6" s="364"/>
      <c r="E6" s="364"/>
      <c r="F6" s="363"/>
      <c r="G6" s="363"/>
      <c r="H6" s="363"/>
      <c r="I6" s="363"/>
      <c r="J6" s="363"/>
      <c r="K6" s="363"/>
      <c r="L6" s="363"/>
      <c r="M6" s="36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247"/>
      <c r="AF6" s="247" t="s">
        <v>0</v>
      </c>
      <c r="AG6" s="247"/>
      <c r="AH6" s="247"/>
      <c r="AI6" s="8"/>
      <c r="AJ6" s="8"/>
      <c r="AK6" s="8"/>
      <c r="AL6" s="8"/>
      <c r="AM6" s="8" t="s">
        <v>6</v>
      </c>
      <c r="AN6" s="6">
        <v>30</v>
      </c>
      <c r="AO6" s="8"/>
      <c r="AP6" s="8"/>
      <c r="AQ6" s="8"/>
      <c r="AR6" s="8"/>
      <c r="AS6" s="8"/>
      <c r="AT6" s="246"/>
      <c r="AU6" s="246"/>
      <c r="AV6" s="246"/>
      <c r="AW6" s="246"/>
      <c r="AX6" s="246"/>
      <c r="AY6" s="246"/>
      <c r="AZ6" s="246"/>
    </row>
    <row r="7" spans="1:52" ht="30.75" customHeight="1" x14ac:dyDescent="0.3">
      <c r="A7" s="198" t="s">
        <v>637</v>
      </c>
      <c r="B7" s="4" t="s">
        <v>672</v>
      </c>
      <c r="C7" s="365" t="str">
        <f>VLOOKUP(B7,AP13:AQ125,2,FALSE)</f>
        <v>-</v>
      </c>
      <c r="D7" s="365"/>
      <c r="E7" s="365"/>
      <c r="F7" s="365"/>
      <c r="G7" s="3" t="s">
        <v>630</v>
      </c>
      <c r="H7" s="202" t="str">
        <f>VLOOKUP(B7,AP13:AR125,3,FALSE)</f>
        <v>-</v>
      </c>
      <c r="I7" s="110" t="s">
        <v>631</v>
      </c>
      <c r="J7" s="202" t="str">
        <f>VLOOKUP(B7,AP13:AT125,5,FALSE)</f>
        <v>-</v>
      </c>
      <c r="K7" s="12" t="s">
        <v>629</v>
      </c>
      <c r="L7" s="366" t="str">
        <f>VLOOKUP(B7,AP13:AS125,4,FALSE)</f>
        <v>-</v>
      </c>
      <c r="M7" s="367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248"/>
      <c r="AF7" s="248" t="s">
        <v>3</v>
      </c>
      <c r="AG7" s="248"/>
      <c r="AH7" s="248"/>
      <c r="AI7" s="8"/>
      <c r="AJ7" s="8"/>
      <c r="AK7" s="8"/>
      <c r="AL7" s="8"/>
      <c r="AM7" s="6" t="s">
        <v>730</v>
      </c>
      <c r="AN7" s="8">
        <v>36</v>
      </c>
      <c r="AO7" s="8"/>
      <c r="AP7" s="8"/>
      <c r="AQ7" s="8"/>
      <c r="AR7" s="8"/>
      <c r="AS7" s="8"/>
      <c r="AT7" s="246"/>
      <c r="AU7" s="246"/>
      <c r="AV7" s="246"/>
      <c r="AW7" s="246"/>
      <c r="AX7" s="246"/>
      <c r="AY7" s="246"/>
      <c r="AZ7" s="246"/>
    </row>
    <row r="8" spans="1:52" ht="34.5" customHeight="1" x14ac:dyDescent="0.3">
      <c r="A8" s="198" t="s">
        <v>638</v>
      </c>
      <c r="B8" s="4"/>
      <c r="C8" s="5"/>
      <c r="D8" s="5"/>
      <c r="E8" s="109"/>
      <c r="F8" s="109"/>
      <c r="G8" s="109"/>
      <c r="H8" s="109"/>
      <c r="I8" s="109"/>
      <c r="J8" s="109"/>
      <c r="K8" s="109"/>
      <c r="L8" s="109"/>
      <c r="M8" s="10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248"/>
      <c r="AF8" s="248"/>
      <c r="AG8" s="248"/>
      <c r="AH8" s="248"/>
      <c r="AI8" s="8"/>
      <c r="AJ8" s="8"/>
      <c r="AK8" s="8"/>
      <c r="AL8" s="8"/>
      <c r="AM8" s="8" t="s">
        <v>396</v>
      </c>
      <c r="AN8" s="8">
        <v>42</v>
      </c>
      <c r="AO8" s="8"/>
      <c r="AP8" s="8"/>
      <c r="AQ8" s="8"/>
      <c r="AR8" s="8"/>
      <c r="AS8" s="8"/>
      <c r="AT8" s="246"/>
      <c r="AU8" s="246"/>
      <c r="AV8" s="246"/>
      <c r="AW8" s="246"/>
      <c r="AX8" s="246"/>
      <c r="AY8" s="246"/>
      <c r="AZ8" s="246"/>
    </row>
    <row r="9" spans="1:52" ht="30.75" customHeight="1" x14ac:dyDescent="0.3">
      <c r="A9" s="199" t="s">
        <v>740</v>
      </c>
      <c r="B9" s="4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248"/>
      <c r="AF9" s="248"/>
      <c r="AG9" s="248"/>
      <c r="AH9" s="248"/>
      <c r="AI9" s="6"/>
      <c r="AJ9" s="6"/>
      <c r="AK9" s="8"/>
      <c r="AL9" s="8"/>
      <c r="AM9" s="8" t="s">
        <v>397</v>
      </c>
      <c r="AN9" s="8">
        <v>48</v>
      </c>
      <c r="AO9" s="8"/>
      <c r="AP9" s="8"/>
      <c r="AQ9" s="8"/>
      <c r="AR9" s="8"/>
      <c r="AS9" s="8"/>
      <c r="AT9" s="246"/>
      <c r="AU9" s="246"/>
      <c r="AV9" s="312"/>
      <c r="AW9" s="312"/>
      <c r="AX9" s="246"/>
      <c r="AY9" s="246"/>
      <c r="AZ9" s="246"/>
    </row>
    <row r="10" spans="1:52" ht="30.75" customHeight="1" x14ac:dyDescent="0.3">
      <c r="A10" s="200" t="s">
        <v>7</v>
      </c>
      <c r="B10" s="4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248"/>
      <c r="AF10" s="248"/>
      <c r="AG10" s="248"/>
      <c r="AH10" s="248"/>
      <c r="AI10" s="6"/>
      <c r="AJ10" s="6"/>
      <c r="AK10" s="8"/>
      <c r="AL10" s="8"/>
      <c r="AM10" s="8" t="s">
        <v>398</v>
      </c>
      <c r="AN10" s="8"/>
      <c r="AO10" s="8"/>
      <c r="AP10" s="8"/>
      <c r="AQ10" s="8"/>
      <c r="AR10" s="8"/>
      <c r="AS10" s="8"/>
      <c r="AT10" s="246"/>
      <c r="AU10" s="246"/>
      <c r="AV10" s="249"/>
      <c r="AW10" s="250"/>
      <c r="AX10" s="246"/>
      <c r="AY10" s="246"/>
      <c r="AZ10" s="246"/>
    </row>
    <row r="11" spans="1:52" ht="30.75" customHeight="1" x14ac:dyDescent="0.3">
      <c r="A11" s="215"/>
      <c r="B11" s="216" t="s">
        <v>402</v>
      </c>
      <c r="C11" s="129" t="s">
        <v>499</v>
      </c>
      <c r="D11" s="238"/>
      <c r="F11" s="362" t="s">
        <v>675</v>
      </c>
      <c r="G11" s="362"/>
      <c r="H11" s="362"/>
      <c r="I11" s="362"/>
      <c r="J11" s="362"/>
      <c r="K11" s="362"/>
      <c r="L11" s="362"/>
      <c r="M11" s="362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248"/>
      <c r="AF11" s="248"/>
      <c r="AG11" s="248"/>
      <c r="AH11" s="248"/>
      <c r="AI11" s="6"/>
      <c r="AJ11" s="6"/>
      <c r="AK11" s="8"/>
      <c r="AL11" s="8"/>
      <c r="AM11" s="8"/>
      <c r="AN11" s="8"/>
      <c r="AO11" s="8"/>
      <c r="AP11" s="8"/>
      <c r="AQ11" s="8"/>
      <c r="AR11" s="8"/>
      <c r="AS11" s="8"/>
      <c r="AT11" s="246"/>
      <c r="AU11" s="246"/>
      <c r="AV11" s="249"/>
      <c r="AW11" s="250"/>
      <c r="AX11" s="246"/>
      <c r="AY11" s="246"/>
      <c r="AZ11" s="246"/>
    </row>
    <row r="12" spans="1:52" ht="30.75" customHeight="1" x14ac:dyDescent="0.3">
      <c r="A12" s="199" t="s">
        <v>639</v>
      </c>
      <c r="B12" s="132"/>
      <c r="C12" s="201" t="str">
        <f>B10*B12 &amp; " h/m"</f>
        <v>0 h/m</v>
      </c>
      <c r="D12" s="239"/>
      <c r="E12" s="206"/>
      <c r="F12" s="362"/>
      <c r="G12" s="362"/>
      <c r="H12" s="362"/>
      <c r="I12" s="362"/>
      <c r="J12" s="362"/>
      <c r="K12" s="362"/>
      <c r="L12" s="362"/>
      <c r="M12" s="362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320" t="s">
        <v>12</v>
      </c>
      <c r="AF12" s="251" t="s">
        <v>8</v>
      </c>
      <c r="AG12" s="252" t="s">
        <v>696</v>
      </c>
      <c r="AH12" s="252" t="s">
        <v>697</v>
      </c>
      <c r="AI12" s="6"/>
      <c r="AJ12" s="6"/>
      <c r="AK12" s="323" t="s">
        <v>11</v>
      </c>
      <c r="AL12" s="251" t="s">
        <v>8</v>
      </c>
      <c r="AM12" s="252" t="s">
        <v>635</v>
      </c>
      <c r="AN12" s="252" t="s">
        <v>632</v>
      </c>
      <c r="AO12" s="6"/>
      <c r="AP12" s="253" t="s">
        <v>85</v>
      </c>
      <c r="AQ12" s="253" t="s">
        <v>509</v>
      </c>
      <c r="AR12" s="253" t="s">
        <v>701</v>
      </c>
      <c r="AS12" s="253" t="s">
        <v>195</v>
      </c>
      <c r="AT12" s="254" t="s">
        <v>285</v>
      </c>
      <c r="AU12" s="246"/>
      <c r="AV12" s="249"/>
      <c r="AW12" s="250"/>
      <c r="AX12" s="246"/>
      <c r="AY12" s="246"/>
      <c r="AZ12" s="246"/>
    </row>
    <row r="13" spans="1:52" ht="30.75" customHeight="1" thickBot="1" x14ac:dyDescent="0.35">
      <c r="A13" s="321" t="s">
        <v>640</v>
      </c>
      <c r="B13" s="322"/>
      <c r="C13" s="13"/>
      <c r="D13" s="13"/>
      <c r="E13" s="14"/>
      <c r="F13" s="14"/>
      <c r="G13" s="14"/>
      <c r="H13" s="15"/>
      <c r="I13" s="15"/>
      <c r="J13" s="15"/>
      <c r="K13" s="16"/>
      <c r="L13" s="15"/>
      <c r="M13" s="15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320"/>
      <c r="AF13" s="255" t="s">
        <v>728</v>
      </c>
      <c r="AG13" s="256">
        <v>4597</v>
      </c>
      <c r="AH13" s="256">
        <f t="shared" ref="AH13:AH21" si="0">AG13*12</f>
        <v>55164</v>
      </c>
      <c r="AI13" s="6"/>
      <c r="AJ13" s="6"/>
      <c r="AK13" s="323"/>
      <c r="AL13" s="257" t="s">
        <v>634</v>
      </c>
      <c r="AM13" s="256">
        <f>AN13/12</f>
        <v>10722.083333333334</v>
      </c>
      <c r="AN13" s="256">
        <v>128665</v>
      </c>
      <c r="AO13" s="6"/>
      <c r="AP13" s="258" t="s">
        <v>672</v>
      </c>
      <c r="AQ13" s="258" t="s">
        <v>672</v>
      </c>
      <c r="AR13" s="258" t="s">
        <v>672</v>
      </c>
      <c r="AS13" s="258" t="s">
        <v>672</v>
      </c>
      <c r="AT13" s="258" t="s">
        <v>672</v>
      </c>
      <c r="AU13" s="259"/>
      <c r="AV13" s="260">
        <v>0.01</v>
      </c>
      <c r="AW13" s="246"/>
      <c r="AX13" s="246"/>
      <c r="AY13" s="246"/>
      <c r="AZ13" s="246"/>
    </row>
    <row r="14" spans="1:52" ht="40.5" customHeight="1" thickBot="1" x14ac:dyDescent="0.35">
      <c r="A14" s="317" t="s">
        <v>17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9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320"/>
      <c r="AF14" s="257" t="s">
        <v>13</v>
      </c>
      <c r="AG14" s="296">
        <v>3333.3332999999998</v>
      </c>
      <c r="AH14" s="256">
        <f t="shared" si="0"/>
        <v>39999.999599999996</v>
      </c>
      <c r="AI14" s="6"/>
      <c r="AJ14" s="6"/>
      <c r="AK14" s="323"/>
      <c r="AL14" s="257" t="s">
        <v>19</v>
      </c>
      <c r="AM14" s="256">
        <f>AN14/12</f>
        <v>10324.5</v>
      </c>
      <c r="AN14" s="256">
        <v>123894</v>
      </c>
      <c r="AO14" s="6"/>
      <c r="AP14" s="261" t="s">
        <v>86</v>
      </c>
      <c r="AQ14" s="262" t="s">
        <v>510</v>
      </c>
      <c r="AR14" s="262" t="s">
        <v>496</v>
      </c>
      <c r="AS14" s="262" t="s">
        <v>196</v>
      </c>
      <c r="AT14" s="261" t="s">
        <v>286</v>
      </c>
      <c r="AU14" s="259"/>
      <c r="AV14" s="260">
        <v>0.02</v>
      </c>
      <c r="AW14" s="263"/>
      <c r="AX14" s="263"/>
      <c r="AY14" s="263"/>
      <c r="AZ14" s="246"/>
    </row>
    <row r="15" spans="1:52" ht="25.5" customHeight="1" thickBot="1" x14ac:dyDescent="0.35">
      <c r="A15" s="146"/>
      <c r="B15" s="14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20"/>
      <c r="AF15" s="257" t="s">
        <v>633</v>
      </c>
      <c r="AG15" s="296">
        <v>3333.3332999999998</v>
      </c>
      <c r="AH15" s="256">
        <f t="shared" si="0"/>
        <v>39999.999599999996</v>
      </c>
      <c r="AI15" s="6"/>
      <c r="AJ15" s="6"/>
      <c r="AK15" s="323"/>
      <c r="AL15" s="257" t="s">
        <v>641</v>
      </c>
      <c r="AM15" s="256">
        <f>AN15/12</f>
        <v>7485.083333333333</v>
      </c>
      <c r="AN15" s="256">
        <v>89821</v>
      </c>
      <c r="AO15" s="6"/>
      <c r="AP15" s="261" t="s">
        <v>87</v>
      </c>
      <c r="AQ15" s="262" t="s">
        <v>511</v>
      </c>
      <c r="AR15" s="262" t="s">
        <v>497</v>
      </c>
      <c r="AS15" s="262" t="s">
        <v>720</v>
      </c>
      <c r="AT15" s="261" t="s">
        <v>287</v>
      </c>
      <c r="AU15" s="259"/>
      <c r="AV15" s="260">
        <v>0.03</v>
      </c>
      <c r="AW15" s="264"/>
      <c r="AX15" s="264"/>
      <c r="AY15" s="264"/>
      <c r="AZ15" s="246"/>
    </row>
    <row r="16" spans="1:52" ht="19.5" customHeight="1" thickBot="1" x14ac:dyDescent="0.35">
      <c r="B16" s="313" t="s">
        <v>673</v>
      </c>
      <c r="C16" s="314"/>
      <c r="D16" s="314"/>
      <c r="E16" s="314"/>
      <c r="F16" s="315"/>
      <c r="G16" s="19"/>
      <c r="H16" s="316"/>
      <c r="I16" s="316"/>
      <c r="J16" s="316"/>
      <c r="K16" s="316"/>
      <c r="L16" s="316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320"/>
      <c r="AF16" s="265" t="s">
        <v>18</v>
      </c>
      <c r="AG16" s="256">
        <v>4188</v>
      </c>
      <c r="AH16" s="256">
        <f t="shared" si="0"/>
        <v>50256</v>
      </c>
      <c r="AI16" s="6"/>
      <c r="AJ16" s="6"/>
      <c r="AK16" s="323"/>
      <c r="AL16" s="257" t="s">
        <v>14</v>
      </c>
      <c r="AM16" s="256">
        <f>AN16/12</f>
        <v>6567.083333333333</v>
      </c>
      <c r="AN16" s="256">
        <v>78805</v>
      </c>
      <c r="AO16" s="6"/>
      <c r="AP16" s="261" t="s">
        <v>512</v>
      </c>
      <c r="AQ16" s="262" t="s">
        <v>513</v>
      </c>
      <c r="AR16" s="262" t="s">
        <v>514</v>
      </c>
      <c r="AS16" s="262" t="s">
        <v>698</v>
      </c>
      <c r="AT16" s="261" t="s">
        <v>515</v>
      </c>
      <c r="AU16" s="259"/>
      <c r="AV16" s="260">
        <v>0.04</v>
      </c>
      <c r="AW16" s="264"/>
      <c r="AX16" s="264"/>
      <c r="AY16" s="264"/>
      <c r="AZ16" s="246"/>
    </row>
    <row r="17" spans="1:52" ht="37.5" customHeight="1" thickBot="1" x14ac:dyDescent="0.35">
      <c r="B17" s="131" t="s">
        <v>28</v>
      </c>
      <c r="C17" s="23" t="s">
        <v>29</v>
      </c>
      <c r="D17" s="23" t="s">
        <v>735</v>
      </c>
      <c r="E17" s="23" t="s">
        <v>30</v>
      </c>
      <c r="F17" s="23" t="s">
        <v>31</v>
      </c>
      <c r="G17" s="24"/>
      <c r="H17" s="25"/>
      <c r="I17" s="26"/>
      <c r="J17" s="26"/>
      <c r="K17" s="26"/>
      <c r="L17" s="26"/>
      <c r="AE17" s="320"/>
      <c r="AF17" s="265" t="s">
        <v>22</v>
      </c>
      <c r="AG17" s="256">
        <v>3468</v>
      </c>
      <c r="AH17" s="256">
        <f t="shared" si="0"/>
        <v>41616</v>
      </c>
      <c r="AI17" s="266"/>
      <c r="AJ17" s="266"/>
      <c r="AK17" s="323"/>
      <c r="AL17" s="265" t="s">
        <v>38</v>
      </c>
      <c r="AM17" s="256">
        <f>AN17/12</f>
        <v>8067.083333333333</v>
      </c>
      <c r="AN17" s="256">
        <v>96805</v>
      </c>
      <c r="AO17" s="6"/>
      <c r="AP17" s="261" t="s">
        <v>88</v>
      </c>
      <c r="AQ17" s="262" t="s">
        <v>516</v>
      </c>
      <c r="AR17" s="262" t="s">
        <v>498</v>
      </c>
      <c r="AS17" s="262" t="s">
        <v>197</v>
      </c>
      <c r="AT17" s="261" t="s">
        <v>288</v>
      </c>
      <c r="AU17" s="259"/>
      <c r="AV17" s="260">
        <v>0.05</v>
      </c>
      <c r="AW17" s="264"/>
      <c r="AX17" s="264"/>
      <c r="AY17" s="264"/>
      <c r="AZ17" s="246"/>
    </row>
    <row r="18" spans="1:52" ht="26.25" customHeight="1" x14ac:dyDescent="0.3">
      <c r="A18" s="153"/>
      <c r="B18" s="116"/>
      <c r="C18" s="150"/>
      <c r="D18" s="242"/>
      <c r="E18" s="243">
        <f>ROUND(D18*$B$10,1)</f>
        <v>0</v>
      </c>
      <c r="F18" s="152">
        <f t="shared" ref="F18:F29" si="1">SUMIF($AL$13:$AL$49,C18,$AM$13:$AM$49)*E18</f>
        <v>0</v>
      </c>
      <c r="G18" s="27"/>
      <c r="H18" s="127"/>
      <c r="I18" s="28"/>
      <c r="J18" s="127"/>
      <c r="K18" s="30"/>
      <c r="L18" s="31"/>
      <c r="AE18" s="320"/>
      <c r="AF18" s="265" t="s">
        <v>25</v>
      </c>
      <c r="AG18" s="256">
        <v>3227</v>
      </c>
      <c r="AH18" s="256">
        <f t="shared" si="0"/>
        <v>38724</v>
      </c>
      <c r="AI18" s="6"/>
      <c r="AJ18" s="6"/>
      <c r="AK18" s="323"/>
      <c r="AL18" s="265" t="s">
        <v>41</v>
      </c>
      <c r="AM18" s="256">
        <f t="shared" ref="AM18:AM48" si="2">AN18/12</f>
        <v>6023.666666666667</v>
      </c>
      <c r="AN18" s="256">
        <v>72284</v>
      </c>
      <c r="AO18" s="6"/>
      <c r="AP18" s="261" t="s">
        <v>89</v>
      </c>
      <c r="AQ18" s="262" t="s">
        <v>517</v>
      </c>
      <c r="AR18" s="262" t="s">
        <v>403</v>
      </c>
      <c r="AS18" s="262" t="s">
        <v>198</v>
      </c>
      <c r="AT18" s="261" t="s">
        <v>289</v>
      </c>
      <c r="AU18" s="259"/>
      <c r="AV18" s="260">
        <v>0.06</v>
      </c>
      <c r="AW18" s="264"/>
      <c r="AX18" s="264"/>
      <c r="AY18" s="264"/>
      <c r="AZ18" s="246"/>
    </row>
    <row r="19" spans="1:52" ht="24" customHeight="1" x14ac:dyDescent="0.3">
      <c r="B19" s="115"/>
      <c r="C19" s="150"/>
      <c r="D19" s="240"/>
      <c r="E19" s="243">
        <f t="shared" ref="E19:E29" si="3">ROUND(D19*$B$10,1)</f>
        <v>0</v>
      </c>
      <c r="F19" s="152">
        <f t="shared" si="1"/>
        <v>0</v>
      </c>
      <c r="G19" s="27"/>
      <c r="H19" s="128"/>
      <c r="I19" s="28"/>
      <c r="J19" s="128"/>
      <c r="K19" s="30"/>
      <c r="L19" s="31"/>
      <c r="AE19" s="320"/>
      <c r="AF19" s="265" t="s">
        <v>32</v>
      </c>
      <c r="AG19" s="256">
        <v>2696</v>
      </c>
      <c r="AH19" s="256">
        <f t="shared" si="0"/>
        <v>32352</v>
      </c>
      <c r="AI19" s="6"/>
      <c r="AJ19" s="6"/>
      <c r="AK19" s="323"/>
      <c r="AL19" s="265" t="s">
        <v>25</v>
      </c>
      <c r="AM19" s="256">
        <f t="shared" si="2"/>
        <v>5104.833333333333</v>
      </c>
      <c r="AN19" s="256">
        <v>61258</v>
      </c>
      <c r="AO19" s="266"/>
      <c r="AP19" s="261" t="s">
        <v>90</v>
      </c>
      <c r="AQ19" s="262" t="s">
        <v>518</v>
      </c>
      <c r="AR19" s="262" t="s">
        <v>404</v>
      </c>
      <c r="AS19" s="262" t="s">
        <v>199</v>
      </c>
      <c r="AT19" s="261" t="s">
        <v>290</v>
      </c>
      <c r="AU19" s="259"/>
      <c r="AV19" s="260">
        <v>7.0000000000000007E-2</v>
      </c>
      <c r="AW19" s="264"/>
      <c r="AX19" s="264"/>
      <c r="AY19" s="264"/>
      <c r="AZ19" s="246"/>
    </row>
    <row r="20" spans="1:52" ht="17.25" customHeight="1" x14ac:dyDescent="0.3">
      <c r="A20" s="153"/>
      <c r="B20" s="115"/>
      <c r="C20" s="150"/>
      <c r="D20" s="240"/>
      <c r="E20" s="243">
        <f t="shared" si="3"/>
        <v>0</v>
      </c>
      <c r="F20" s="152">
        <f t="shared" si="1"/>
        <v>0</v>
      </c>
      <c r="G20" s="27"/>
      <c r="H20" s="128"/>
      <c r="I20" s="28"/>
      <c r="J20" s="128"/>
      <c r="K20" s="30"/>
      <c r="L20" s="31"/>
      <c r="AE20" s="320"/>
      <c r="AF20" s="265" t="s">
        <v>34</v>
      </c>
      <c r="AG20" s="256">
        <v>2440</v>
      </c>
      <c r="AH20" s="256">
        <f t="shared" si="0"/>
        <v>29280</v>
      </c>
      <c r="AI20" s="6"/>
      <c r="AJ20" s="6"/>
      <c r="AK20" s="323"/>
      <c r="AL20" s="265" t="s">
        <v>44</v>
      </c>
      <c r="AM20" s="256">
        <f t="shared" si="2"/>
        <v>4410.416666666667</v>
      </c>
      <c r="AN20" s="256">
        <v>52925</v>
      </c>
      <c r="AO20" s="6"/>
      <c r="AP20" s="261" t="s">
        <v>91</v>
      </c>
      <c r="AQ20" s="262" t="s">
        <v>519</v>
      </c>
      <c r="AR20" s="262" t="s">
        <v>405</v>
      </c>
      <c r="AS20" s="262" t="s">
        <v>200</v>
      </c>
      <c r="AT20" s="261" t="s">
        <v>291</v>
      </c>
      <c r="AU20" s="259"/>
      <c r="AV20" s="260">
        <v>0.08</v>
      </c>
      <c r="AW20" s="264"/>
      <c r="AX20" s="264"/>
      <c r="AY20" s="264"/>
      <c r="AZ20" s="246"/>
    </row>
    <row r="21" spans="1:52" ht="20.25" customHeight="1" x14ac:dyDescent="0.3">
      <c r="A21" s="153"/>
      <c r="B21" s="116"/>
      <c r="C21" s="150"/>
      <c r="D21" s="240"/>
      <c r="E21" s="243">
        <f t="shared" si="3"/>
        <v>0</v>
      </c>
      <c r="F21" s="152">
        <f t="shared" si="1"/>
        <v>0</v>
      </c>
      <c r="G21" s="27"/>
      <c r="H21" s="128"/>
      <c r="I21" s="28"/>
      <c r="J21" s="128"/>
      <c r="K21" s="30"/>
      <c r="L21" s="31"/>
      <c r="AE21" s="320"/>
      <c r="AF21" s="257" t="s">
        <v>37</v>
      </c>
      <c r="AG21" s="256">
        <v>600</v>
      </c>
      <c r="AH21" s="256">
        <f t="shared" si="0"/>
        <v>7200</v>
      </c>
      <c r="AI21" s="6"/>
      <c r="AJ21" s="6"/>
      <c r="AK21" s="323"/>
      <c r="AL21" s="265" t="s">
        <v>34</v>
      </c>
      <c r="AM21" s="256">
        <f>AN21/12</f>
        <v>3748.9166666666665</v>
      </c>
      <c r="AN21" s="256">
        <v>44987</v>
      </c>
      <c r="AO21" s="6"/>
      <c r="AP21" s="261" t="s">
        <v>92</v>
      </c>
      <c r="AQ21" s="262" t="s">
        <v>520</v>
      </c>
      <c r="AR21" s="262" t="s">
        <v>406</v>
      </c>
      <c r="AS21" s="262" t="s">
        <v>201</v>
      </c>
      <c r="AT21" s="261" t="s">
        <v>292</v>
      </c>
      <c r="AU21" s="259"/>
      <c r="AV21" s="260">
        <v>0.09</v>
      </c>
      <c r="AW21" s="264"/>
      <c r="AX21" s="264"/>
      <c r="AY21" s="264"/>
      <c r="AZ21" s="246"/>
    </row>
    <row r="22" spans="1:52" ht="17.25" customHeight="1" x14ac:dyDescent="0.3">
      <c r="A22" s="153"/>
      <c r="B22" s="116"/>
      <c r="C22" s="150"/>
      <c r="D22" s="240"/>
      <c r="E22" s="243">
        <f t="shared" si="3"/>
        <v>0</v>
      </c>
      <c r="F22" s="152">
        <f t="shared" si="1"/>
        <v>0</v>
      </c>
      <c r="G22" s="27"/>
      <c r="H22" s="128"/>
      <c r="I22" s="28"/>
      <c r="J22" s="128"/>
      <c r="K22" s="30"/>
      <c r="L22" s="31"/>
      <c r="AE22" s="320"/>
      <c r="AF22" s="267" t="s">
        <v>652</v>
      </c>
      <c r="AG22" s="256"/>
      <c r="AH22" s="256">
        <v>10000</v>
      </c>
      <c r="AI22" s="6"/>
      <c r="AJ22" s="6"/>
      <c r="AK22" s="323"/>
      <c r="AL22" s="265" t="s">
        <v>679</v>
      </c>
      <c r="AM22" s="256">
        <f t="shared" ref="AM22:AM32" si="4">AN22/12</f>
        <v>8859.9166666666661</v>
      </c>
      <c r="AN22" s="256">
        <v>106319</v>
      </c>
      <c r="AO22" s="6"/>
      <c r="AP22" s="261" t="s">
        <v>93</v>
      </c>
      <c r="AQ22" s="262" t="s">
        <v>521</v>
      </c>
      <c r="AR22" s="262" t="s">
        <v>407</v>
      </c>
      <c r="AS22" s="262" t="s">
        <v>15</v>
      </c>
      <c r="AT22" s="261" t="s">
        <v>16</v>
      </c>
      <c r="AU22" s="259"/>
      <c r="AV22" s="260">
        <v>0.1</v>
      </c>
      <c r="AW22" s="264"/>
      <c r="AX22" s="264"/>
      <c r="AY22" s="264"/>
      <c r="AZ22" s="246"/>
    </row>
    <row r="23" spans="1:52" ht="17.25" customHeight="1" x14ac:dyDescent="0.3">
      <c r="A23" s="153"/>
      <c r="B23" s="114"/>
      <c r="C23" s="150"/>
      <c r="D23" s="150"/>
      <c r="E23" s="243">
        <f t="shared" si="3"/>
        <v>0</v>
      </c>
      <c r="F23" s="152">
        <f t="shared" si="1"/>
        <v>0</v>
      </c>
      <c r="G23" s="32"/>
      <c r="H23" s="28"/>
      <c r="I23" s="28"/>
      <c r="J23" s="29"/>
      <c r="K23" s="30"/>
      <c r="L23" s="31"/>
      <c r="AE23" s="6"/>
      <c r="AF23" s="6"/>
      <c r="AG23" s="6"/>
      <c r="AH23" s="6"/>
      <c r="AI23" s="6"/>
      <c r="AJ23" s="6"/>
      <c r="AK23" s="323"/>
      <c r="AL23" s="265" t="s">
        <v>680</v>
      </c>
      <c r="AM23" s="256">
        <f t="shared" si="4"/>
        <v>6309</v>
      </c>
      <c r="AN23" s="256">
        <v>75708</v>
      </c>
      <c r="AO23" s="6"/>
      <c r="AP23" s="261" t="s">
        <v>94</v>
      </c>
      <c r="AQ23" s="262" t="s">
        <v>522</v>
      </c>
      <c r="AR23" s="262" t="s">
        <v>408</v>
      </c>
      <c r="AS23" s="262" t="s">
        <v>202</v>
      </c>
      <c r="AT23" s="261" t="s">
        <v>293</v>
      </c>
      <c r="AU23" s="259"/>
      <c r="AV23" s="260">
        <v>0.11</v>
      </c>
      <c r="AW23" s="264"/>
      <c r="AX23" s="264"/>
      <c r="AY23" s="264"/>
      <c r="AZ23" s="246"/>
    </row>
    <row r="24" spans="1:52" ht="18.75" customHeight="1" x14ac:dyDescent="0.3">
      <c r="A24" s="153"/>
      <c r="B24" s="117"/>
      <c r="C24" s="150"/>
      <c r="D24" s="240"/>
      <c r="E24" s="243">
        <f t="shared" si="3"/>
        <v>0</v>
      </c>
      <c r="F24" s="152">
        <f t="shared" si="1"/>
        <v>0</v>
      </c>
      <c r="G24" s="27"/>
      <c r="H24" s="28"/>
      <c r="I24" s="28"/>
      <c r="J24" s="29"/>
      <c r="K24" s="30"/>
      <c r="L24" s="31"/>
      <c r="AE24" s="320" t="s">
        <v>727</v>
      </c>
      <c r="AF24" s="268" t="s">
        <v>8</v>
      </c>
      <c r="AG24" s="269" t="s">
        <v>9</v>
      </c>
      <c r="AH24" s="269" t="s">
        <v>10</v>
      </c>
      <c r="AI24" s="6"/>
      <c r="AJ24" s="6"/>
      <c r="AK24" s="323"/>
      <c r="AL24" s="265" t="s">
        <v>681</v>
      </c>
      <c r="AM24" s="256">
        <f t="shared" si="4"/>
        <v>7308.666666666667</v>
      </c>
      <c r="AN24" s="256">
        <v>87704</v>
      </c>
      <c r="AO24" s="6"/>
      <c r="AP24" s="261" t="s">
        <v>95</v>
      </c>
      <c r="AQ24" s="262" t="s">
        <v>523</v>
      </c>
      <c r="AR24" s="262"/>
      <c r="AS24" s="262" t="s">
        <v>203</v>
      </c>
      <c r="AT24" s="261" t="s">
        <v>294</v>
      </c>
      <c r="AU24" s="259"/>
      <c r="AV24" s="260">
        <v>0.12</v>
      </c>
      <c r="AW24" s="264"/>
      <c r="AX24" s="264"/>
      <c r="AY24" s="264"/>
      <c r="AZ24" s="246"/>
    </row>
    <row r="25" spans="1:52" ht="17.25" customHeight="1" x14ac:dyDescent="0.3">
      <c r="A25" s="153"/>
      <c r="B25" s="114"/>
      <c r="C25" s="150"/>
      <c r="D25" s="240"/>
      <c r="E25" s="243">
        <f t="shared" si="3"/>
        <v>0</v>
      </c>
      <c r="F25" s="152">
        <f t="shared" si="1"/>
        <v>0</v>
      </c>
      <c r="G25" s="27"/>
      <c r="H25" s="28"/>
      <c r="I25" s="28"/>
      <c r="J25" s="29"/>
      <c r="K25" s="30"/>
      <c r="L25" s="31"/>
      <c r="AE25" s="320"/>
      <c r="AF25" s="255" t="s">
        <v>13</v>
      </c>
      <c r="AG25" s="296">
        <v>3333.3332999999998</v>
      </c>
      <c r="AH25" s="256">
        <f t="shared" ref="AH25:AH32" si="5">AG25*12</f>
        <v>39999.999599999996</v>
      </c>
      <c r="AI25" s="6"/>
      <c r="AJ25" s="6"/>
      <c r="AK25" s="323"/>
      <c r="AL25" s="265" t="s">
        <v>682</v>
      </c>
      <c r="AM25" s="256">
        <f t="shared" si="4"/>
        <v>6675.666666666667</v>
      </c>
      <c r="AN25" s="256">
        <v>80108</v>
      </c>
      <c r="AO25" s="6"/>
      <c r="AP25" s="261" t="s">
        <v>96</v>
      </c>
      <c r="AQ25" s="262" t="s">
        <v>524</v>
      </c>
      <c r="AR25" s="262" t="s">
        <v>409</v>
      </c>
      <c r="AS25" s="262" t="s">
        <v>525</v>
      </c>
      <c r="AT25" s="261" t="s">
        <v>295</v>
      </c>
      <c r="AU25" s="259"/>
      <c r="AV25" s="260">
        <v>0.13</v>
      </c>
      <c r="AW25" s="264"/>
      <c r="AX25" s="264"/>
      <c r="AY25" s="264"/>
      <c r="AZ25" s="246"/>
    </row>
    <row r="26" spans="1:52" ht="19.5" customHeight="1" x14ac:dyDescent="0.3">
      <c r="A26" s="153"/>
      <c r="B26" s="117"/>
      <c r="C26" s="150"/>
      <c r="D26" s="240"/>
      <c r="E26" s="243">
        <f t="shared" si="3"/>
        <v>0</v>
      </c>
      <c r="F26" s="152">
        <f t="shared" si="1"/>
        <v>0</v>
      </c>
      <c r="G26" s="27"/>
      <c r="H26" s="28"/>
      <c r="I26" s="28"/>
      <c r="J26" s="29"/>
      <c r="K26" s="30"/>
      <c r="L26" s="31"/>
      <c r="AE26" s="320"/>
      <c r="AF26" s="270" t="s">
        <v>633</v>
      </c>
      <c r="AG26" s="296">
        <v>3333.3332999999998</v>
      </c>
      <c r="AH26" s="256">
        <f t="shared" si="5"/>
        <v>39999.999599999996</v>
      </c>
      <c r="AI26" s="6"/>
      <c r="AJ26" s="6"/>
      <c r="AK26" s="323"/>
      <c r="AL26" s="265" t="s">
        <v>683</v>
      </c>
      <c r="AM26" s="256">
        <f t="shared" si="4"/>
        <v>5937.166666666667</v>
      </c>
      <c r="AN26" s="256">
        <v>71246</v>
      </c>
      <c r="AO26" s="6"/>
      <c r="AP26" s="261" t="s">
        <v>97</v>
      </c>
      <c r="AQ26" s="262" t="s">
        <v>526</v>
      </c>
      <c r="AR26" s="262" t="s">
        <v>410</v>
      </c>
      <c r="AS26" s="262" t="s">
        <v>204</v>
      </c>
      <c r="AT26" s="261" t="s">
        <v>296</v>
      </c>
      <c r="AU26" s="259"/>
      <c r="AV26" s="260">
        <v>0.14000000000000001</v>
      </c>
      <c r="AW26" s="264"/>
      <c r="AX26" s="264"/>
      <c r="AY26" s="264"/>
      <c r="AZ26" s="246"/>
    </row>
    <row r="27" spans="1:52" ht="19.5" customHeight="1" x14ac:dyDescent="0.3">
      <c r="A27" s="153"/>
      <c r="B27" s="114"/>
      <c r="C27" s="150"/>
      <c r="D27" s="240"/>
      <c r="E27" s="243">
        <f t="shared" si="3"/>
        <v>0</v>
      </c>
      <c r="F27" s="152">
        <f t="shared" si="1"/>
        <v>0</v>
      </c>
      <c r="G27" s="27"/>
      <c r="H27" s="28"/>
      <c r="I27" s="28"/>
      <c r="J27" s="29"/>
      <c r="K27" s="30"/>
      <c r="L27" s="31"/>
      <c r="AE27" s="320"/>
      <c r="AF27" s="255" t="s">
        <v>52</v>
      </c>
      <c r="AG27" s="271">
        <v>4597</v>
      </c>
      <c r="AH27" s="256">
        <f t="shared" si="5"/>
        <v>55164</v>
      </c>
      <c r="AI27" s="6"/>
      <c r="AJ27" s="6"/>
      <c r="AK27" s="323"/>
      <c r="AL27" s="265" t="s">
        <v>684</v>
      </c>
      <c r="AM27" s="256">
        <f t="shared" si="4"/>
        <v>5800.916666666667</v>
      </c>
      <c r="AN27" s="256">
        <v>69611</v>
      </c>
      <c r="AO27" s="6"/>
      <c r="AP27" s="261" t="s">
        <v>98</v>
      </c>
      <c r="AQ27" s="262" t="s">
        <v>527</v>
      </c>
      <c r="AR27" s="262" t="s">
        <v>411</v>
      </c>
      <c r="AS27" s="262" t="s">
        <v>205</v>
      </c>
      <c r="AT27" s="261" t="s">
        <v>297</v>
      </c>
      <c r="AU27" s="259"/>
      <c r="AV27" s="260">
        <v>0.15</v>
      </c>
      <c r="AW27" s="264"/>
      <c r="AX27" s="264"/>
      <c r="AY27" s="264"/>
      <c r="AZ27" s="246"/>
    </row>
    <row r="28" spans="1:52" ht="19.5" customHeight="1" x14ac:dyDescent="0.3">
      <c r="A28" s="153"/>
      <c r="B28" s="114"/>
      <c r="C28" s="150"/>
      <c r="D28" s="240"/>
      <c r="E28" s="243">
        <f t="shared" si="3"/>
        <v>0</v>
      </c>
      <c r="F28" s="152">
        <f t="shared" si="1"/>
        <v>0</v>
      </c>
      <c r="G28" s="33"/>
      <c r="H28" s="28"/>
      <c r="I28" s="28"/>
      <c r="J28" s="29"/>
      <c r="K28" s="30"/>
      <c r="L28" s="31"/>
      <c r="AE28" s="320"/>
      <c r="AF28" s="255" t="s">
        <v>645</v>
      </c>
      <c r="AG28" s="271">
        <v>4188</v>
      </c>
      <c r="AH28" s="256">
        <f t="shared" si="5"/>
        <v>50256</v>
      </c>
      <c r="AI28" s="6"/>
      <c r="AJ28" s="6"/>
      <c r="AK28" s="323"/>
      <c r="AL28" s="265" t="s">
        <v>685</v>
      </c>
      <c r="AM28" s="256">
        <f t="shared" si="4"/>
        <v>5353.5</v>
      </c>
      <c r="AN28" s="256">
        <v>64242</v>
      </c>
      <c r="AO28" s="6"/>
      <c r="AP28" s="261" t="s">
        <v>99</v>
      </c>
      <c r="AQ28" s="262" t="s">
        <v>528</v>
      </c>
      <c r="AR28" s="262" t="s">
        <v>412</v>
      </c>
      <c r="AS28" s="262" t="s">
        <v>206</v>
      </c>
      <c r="AT28" s="261" t="s">
        <v>299</v>
      </c>
      <c r="AU28" s="259"/>
      <c r="AV28" s="260">
        <v>0.16</v>
      </c>
      <c r="AW28" s="264"/>
      <c r="AX28" s="264"/>
      <c r="AY28" s="264"/>
      <c r="AZ28" s="246"/>
    </row>
    <row r="29" spans="1:52" ht="18.75" customHeight="1" thickBot="1" x14ac:dyDescent="0.35">
      <c r="A29" s="153"/>
      <c r="B29" s="118"/>
      <c r="C29" s="150"/>
      <c r="D29" s="240"/>
      <c r="E29" s="243">
        <f t="shared" si="3"/>
        <v>0</v>
      </c>
      <c r="F29" s="152">
        <f t="shared" si="1"/>
        <v>0</v>
      </c>
      <c r="G29" s="33"/>
      <c r="H29" s="28"/>
      <c r="I29" s="28"/>
      <c r="J29" s="29"/>
      <c r="K29" s="30"/>
      <c r="L29" s="31"/>
      <c r="AE29" s="320"/>
      <c r="AF29" s="255" t="s">
        <v>646</v>
      </c>
      <c r="AG29" s="271">
        <v>3468</v>
      </c>
      <c r="AH29" s="256">
        <f t="shared" si="5"/>
        <v>41616</v>
      </c>
      <c r="AI29" s="6"/>
      <c r="AJ29" s="6"/>
      <c r="AK29" s="323"/>
      <c r="AL29" s="265" t="s">
        <v>686</v>
      </c>
      <c r="AM29" s="256">
        <f t="shared" si="4"/>
        <v>4997.75</v>
      </c>
      <c r="AN29" s="256">
        <v>59973</v>
      </c>
      <c r="AO29" s="6"/>
      <c r="AP29" s="261" t="s">
        <v>100</v>
      </c>
      <c r="AQ29" s="262" t="s">
        <v>529</v>
      </c>
      <c r="AR29" s="262" t="s">
        <v>413</v>
      </c>
      <c r="AS29" s="262" t="s">
        <v>207</v>
      </c>
      <c r="AT29" s="261" t="s">
        <v>300</v>
      </c>
      <c r="AU29" s="259"/>
      <c r="AV29" s="260">
        <v>0.17</v>
      </c>
      <c r="AW29" s="264"/>
      <c r="AX29" s="264"/>
      <c r="AY29" s="264"/>
      <c r="AZ29" s="246"/>
    </row>
    <row r="30" spans="1:52" ht="18.75" customHeight="1" thickBot="1" x14ac:dyDescent="0.35">
      <c r="C30" s="166" t="s">
        <v>51</v>
      </c>
      <c r="D30" s="241"/>
      <c r="E30" s="235">
        <f>SUM(E18:E29)</f>
        <v>0</v>
      </c>
      <c r="F30" s="164">
        <f>SUM(F18:F29)</f>
        <v>0</v>
      </c>
      <c r="G30" s="34"/>
      <c r="H30" s="35"/>
      <c r="I30" s="36"/>
      <c r="J30" s="35"/>
      <c r="K30" s="37"/>
      <c r="L30" s="38"/>
      <c r="AE30" s="320"/>
      <c r="AF30" s="255" t="s">
        <v>647</v>
      </c>
      <c r="AG30" s="271">
        <v>3227</v>
      </c>
      <c r="AH30" s="256">
        <f t="shared" si="5"/>
        <v>38724</v>
      </c>
      <c r="AI30" s="6"/>
      <c r="AJ30" s="6"/>
      <c r="AK30" s="323"/>
      <c r="AL30" s="265" t="s">
        <v>687</v>
      </c>
      <c r="AM30" s="256">
        <f t="shared" si="4"/>
        <v>5606.083333333333</v>
      </c>
      <c r="AN30" s="256">
        <v>67273</v>
      </c>
      <c r="AO30" s="6"/>
      <c r="AP30" s="261" t="s">
        <v>101</v>
      </c>
      <c r="AQ30" s="262" t="s">
        <v>530</v>
      </c>
      <c r="AR30" s="262" t="s">
        <v>414</v>
      </c>
      <c r="AS30" s="262" t="s">
        <v>208</v>
      </c>
      <c r="AT30" s="261" t="s">
        <v>82</v>
      </c>
      <c r="AU30" s="259"/>
      <c r="AV30" s="260">
        <v>0.18</v>
      </c>
      <c r="AW30" s="264"/>
      <c r="AX30" s="264"/>
      <c r="AY30" s="264"/>
      <c r="AZ30" s="246"/>
    </row>
    <row r="31" spans="1:52" ht="17.25" customHeight="1" x14ac:dyDescent="0.3">
      <c r="C31" s="39"/>
      <c r="D31" s="39"/>
      <c r="E31" s="41"/>
      <c r="F31" s="41"/>
      <c r="G31" s="34"/>
      <c r="H31" s="35"/>
      <c r="I31" s="36"/>
      <c r="J31" s="35"/>
      <c r="K31" s="37"/>
      <c r="L31" s="38"/>
      <c r="AE31" s="320"/>
      <c r="AF31" s="255" t="s">
        <v>44</v>
      </c>
      <c r="AG31" s="271">
        <v>2696</v>
      </c>
      <c r="AH31" s="256">
        <f t="shared" si="5"/>
        <v>32352</v>
      </c>
      <c r="AI31" s="6"/>
      <c r="AJ31" s="6"/>
      <c r="AK31" s="323"/>
      <c r="AL31" s="265" t="s">
        <v>688</v>
      </c>
      <c r="AM31" s="256">
        <f t="shared" si="4"/>
        <v>4650.75</v>
      </c>
      <c r="AN31" s="256">
        <v>55809</v>
      </c>
      <c r="AO31" s="6"/>
      <c r="AP31" s="261" t="s">
        <v>102</v>
      </c>
      <c r="AQ31" s="262" t="s">
        <v>531</v>
      </c>
      <c r="AR31" s="262" t="s">
        <v>415</v>
      </c>
      <c r="AS31" s="262" t="s">
        <v>209</v>
      </c>
      <c r="AT31" s="261" t="s">
        <v>301</v>
      </c>
      <c r="AU31" s="259"/>
      <c r="AV31" s="260">
        <v>0.19</v>
      </c>
      <c r="AW31" s="272"/>
      <c r="AX31" s="272"/>
      <c r="AY31" s="272"/>
      <c r="AZ31" s="246"/>
    </row>
    <row r="32" spans="1:52" ht="10.5" customHeight="1" thickBot="1" x14ac:dyDescent="0.35">
      <c r="B32" s="39"/>
      <c r="C32" s="40"/>
      <c r="D32" s="40"/>
      <c r="E32" s="41"/>
      <c r="F32" s="42"/>
      <c r="G32" s="34"/>
      <c r="H32" s="35"/>
      <c r="I32" s="37"/>
      <c r="J32" s="38"/>
      <c r="K32" s="38"/>
      <c r="L32" s="35"/>
      <c r="M32" s="40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320"/>
      <c r="AF32" s="255" t="s">
        <v>34</v>
      </c>
      <c r="AG32" s="271">
        <v>2440</v>
      </c>
      <c r="AH32" s="256">
        <f t="shared" si="5"/>
        <v>29280</v>
      </c>
      <c r="AI32" s="6"/>
      <c r="AJ32" s="6"/>
      <c r="AK32" s="323"/>
      <c r="AL32" s="265" t="s">
        <v>689</v>
      </c>
      <c r="AM32" s="256">
        <f t="shared" si="4"/>
        <v>3951.75</v>
      </c>
      <c r="AN32" s="256">
        <v>47421</v>
      </c>
      <c r="AO32" s="6"/>
      <c r="AP32" s="261" t="s">
        <v>103</v>
      </c>
      <c r="AQ32" s="262" t="s">
        <v>532</v>
      </c>
      <c r="AR32" s="262" t="s">
        <v>416</v>
      </c>
      <c r="AS32" s="262" t="s">
        <v>726</v>
      </c>
      <c r="AT32" s="261" t="s">
        <v>302</v>
      </c>
      <c r="AU32" s="259"/>
      <c r="AV32" s="260">
        <v>0.2</v>
      </c>
      <c r="AW32" s="272"/>
      <c r="AX32" s="272"/>
      <c r="AY32" s="272"/>
      <c r="AZ32" s="246"/>
    </row>
    <row r="33" spans="1:52" ht="19.5" customHeight="1" thickBot="1" x14ac:dyDescent="0.35">
      <c r="B33" s="313" t="s">
        <v>673</v>
      </c>
      <c r="C33" s="314"/>
      <c r="D33" s="314"/>
      <c r="E33" s="314"/>
      <c r="F33" s="315"/>
      <c r="G33" s="34"/>
      <c r="H33" s="316"/>
      <c r="I33" s="316"/>
      <c r="J33" s="316"/>
      <c r="K33" s="316"/>
      <c r="L33" s="316"/>
      <c r="M33" s="40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320"/>
      <c r="AF33" s="273"/>
      <c r="AG33" s="274"/>
      <c r="AH33" s="274"/>
      <c r="AI33" s="6"/>
      <c r="AJ33" s="6"/>
      <c r="AK33" s="323"/>
      <c r="AL33" s="265" t="s">
        <v>643</v>
      </c>
      <c r="AM33" s="256">
        <f t="shared" si="2"/>
        <v>12749.5</v>
      </c>
      <c r="AN33" s="256">
        <v>152994</v>
      </c>
      <c r="AO33" s="6"/>
      <c r="AP33" s="261" t="s">
        <v>104</v>
      </c>
      <c r="AQ33" s="262" t="s">
        <v>533</v>
      </c>
      <c r="AR33" s="262" t="s">
        <v>705</v>
      </c>
      <c r="AS33" s="262" t="s">
        <v>210</v>
      </c>
      <c r="AT33" s="261" t="s">
        <v>303</v>
      </c>
      <c r="AU33" s="259"/>
      <c r="AV33" s="260">
        <v>0.21</v>
      </c>
      <c r="AW33" s="272"/>
      <c r="AX33" s="272"/>
      <c r="AY33" s="272"/>
      <c r="AZ33" s="246"/>
    </row>
    <row r="34" spans="1:52" ht="27.75" customHeight="1" thickBot="1" x14ac:dyDescent="0.35">
      <c r="A34" s="153"/>
      <c r="B34" s="21" t="s">
        <v>28</v>
      </c>
      <c r="C34" s="22" t="s">
        <v>29</v>
      </c>
      <c r="D34" s="23" t="s">
        <v>729</v>
      </c>
      <c r="E34" s="23" t="s">
        <v>30</v>
      </c>
      <c r="F34" s="23" t="s">
        <v>31</v>
      </c>
      <c r="G34" s="34"/>
      <c r="H34" s="25"/>
      <c r="I34" s="26"/>
      <c r="J34" s="26"/>
      <c r="K34" s="26"/>
      <c r="L34" s="26"/>
      <c r="M34" s="40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275"/>
      <c r="AF34" s="276"/>
      <c r="AG34" s="276"/>
      <c r="AH34" s="276"/>
      <c r="AI34" s="6"/>
      <c r="AJ34" s="6"/>
      <c r="AK34" s="323"/>
      <c r="AL34" s="265" t="s">
        <v>658</v>
      </c>
      <c r="AM34" s="256">
        <f>AN34/12</f>
        <v>11321</v>
      </c>
      <c r="AN34" s="256">
        <v>135852</v>
      </c>
      <c r="AO34" s="6"/>
      <c r="AP34" s="261" t="s">
        <v>105</v>
      </c>
      <c r="AQ34" s="262" t="s">
        <v>534</v>
      </c>
      <c r="AR34" s="262" t="s">
        <v>417</v>
      </c>
      <c r="AS34" s="262" t="s">
        <v>211</v>
      </c>
      <c r="AT34" s="261" t="s">
        <v>304</v>
      </c>
      <c r="AU34" s="259"/>
      <c r="AV34" s="260">
        <v>0.22</v>
      </c>
      <c r="AW34" s="272"/>
      <c r="AX34" s="272"/>
      <c r="AY34" s="272"/>
      <c r="AZ34" s="246"/>
    </row>
    <row r="35" spans="1:52" ht="29.25" customHeight="1" x14ac:dyDescent="0.3">
      <c r="A35" s="153"/>
      <c r="B35" s="122"/>
      <c r="C35" s="154"/>
      <c r="D35" s="242"/>
      <c r="E35" s="243">
        <f t="shared" ref="E35:E42" si="6">ROUND(D35*$B$10,1)</f>
        <v>0</v>
      </c>
      <c r="F35" s="156">
        <f t="shared" ref="F35:F42" si="7">SUMIF($AF$25:$AF$32,C35,$AG$25:$AG$32)*E35</f>
        <v>0</v>
      </c>
      <c r="G35" s="34"/>
      <c r="H35" s="43"/>
      <c r="I35" s="28"/>
      <c r="J35" s="44"/>
      <c r="K35" s="45"/>
      <c r="L35" s="46"/>
      <c r="M35" s="40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275"/>
      <c r="AF35" s="276"/>
      <c r="AG35" s="276"/>
      <c r="AH35" s="276"/>
      <c r="AI35" s="6"/>
      <c r="AJ35" s="6"/>
      <c r="AK35" s="323"/>
      <c r="AL35" s="265" t="s">
        <v>659</v>
      </c>
      <c r="AM35" s="256">
        <f>AN35/12</f>
        <v>9391.4166666666661</v>
      </c>
      <c r="AN35" s="256">
        <v>112697</v>
      </c>
      <c r="AO35" s="6"/>
      <c r="AP35" s="261" t="s">
        <v>106</v>
      </c>
      <c r="AQ35" s="262" t="s">
        <v>535</v>
      </c>
      <c r="AR35" s="262" t="s">
        <v>418</v>
      </c>
      <c r="AS35" s="262" t="s">
        <v>212</v>
      </c>
      <c r="AT35" s="261" t="s">
        <v>305</v>
      </c>
      <c r="AU35" s="259"/>
      <c r="AV35" s="260">
        <v>0.23</v>
      </c>
      <c r="AW35" s="272"/>
      <c r="AX35" s="272"/>
      <c r="AY35" s="272"/>
      <c r="AZ35" s="246"/>
    </row>
    <row r="36" spans="1:52" ht="30.75" customHeight="1" x14ac:dyDescent="0.3">
      <c r="A36" s="153"/>
      <c r="B36" s="114"/>
      <c r="C36" s="151"/>
      <c r="D36" s="242"/>
      <c r="E36" s="243">
        <f t="shared" si="6"/>
        <v>0</v>
      </c>
      <c r="F36" s="165">
        <f t="shared" si="7"/>
        <v>0</v>
      </c>
      <c r="G36" s="34"/>
      <c r="H36" s="43"/>
      <c r="I36" s="28"/>
      <c r="J36" s="44"/>
      <c r="K36" s="45"/>
      <c r="L36" s="46"/>
      <c r="M36" s="40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275"/>
      <c r="AF36" s="276"/>
      <c r="AG36" s="276"/>
      <c r="AH36" s="276"/>
      <c r="AI36" s="6"/>
      <c r="AJ36" s="6"/>
      <c r="AK36" s="323"/>
      <c r="AL36" s="265" t="s">
        <v>660</v>
      </c>
      <c r="AM36" s="256">
        <f t="shared" ref="AM36:AM38" si="8">AN36/12</f>
        <v>9212.0833333333339</v>
      </c>
      <c r="AN36" s="256">
        <v>110545</v>
      </c>
      <c r="AO36" s="6"/>
      <c r="AP36" s="261" t="s">
        <v>107</v>
      </c>
      <c r="AQ36" s="262" t="s">
        <v>536</v>
      </c>
      <c r="AR36" s="262" t="s">
        <v>419</v>
      </c>
      <c r="AS36" s="262" t="s">
        <v>213</v>
      </c>
      <c r="AT36" s="261" t="s">
        <v>306</v>
      </c>
      <c r="AU36" s="259"/>
      <c r="AV36" s="260">
        <v>0.24</v>
      </c>
      <c r="AW36" s="272"/>
      <c r="AX36" s="272"/>
      <c r="AY36" s="272"/>
      <c r="AZ36" s="246"/>
    </row>
    <row r="37" spans="1:52" ht="30.75" customHeight="1" x14ac:dyDescent="0.3">
      <c r="A37" s="153"/>
      <c r="B37" s="114"/>
      <c r="C37" s="151"/>
      <c r="D37" s="242"/>
      <c r="E37" s="243">
        <f t="shared" si="6"/>
        <v>0</v>
      </c>
      <c r="F37" s="157">
        <f t="shared" si="7"/>
        <v>0</v>
      </c>
      <c r="G37" s="34"/>
      <c r="H37" s="43"/>
      <c r="I37" s="28"/>
      <c r="J37" s="44"/>
      <c r="K37" s="45"/>
      <c r="L37" s="46"/>
      <c r="M37" s="40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275"/>
      <c r="AF37" s="276"/>
      <c r="AG37" s="276"/>
      <c r="AH37" s="276"/>
      <c r="AI37" s="6"/>
      <c r="AJ37" s="6"/>
      <c r="AK37" s="323"/>
      <c r="AL37" s="265" t="s">
        <v>661</v>
      </c>
      <c r="AM37" s="256">
        <f t="shared" si="8"/>
        <v>6729.166666666667</v>
      </c>
      <c r="AN37" s="256">
        <v>80750</v>
      </c>
      <c r="AO37" s="6"/>
      <c r="AP37" s="261" t="s">
        <v>108</v>
      </c>
      <c r="AQ37" s="262" t="s">
        <v>537</v>
      </c>
      <c r="AR37" s="262" t="s">
        <v>420</v>
      </c>
      <c r="AS37" s="262" t="s">
        <v>214</v>
      </c>
      <c r="AT37" s="261" t="s">
        <v>307</v>
      </c>
      <c r="AU37" s="259"/>
      <c r="AV37" s="260">
        <v>0.25</v>
      </c>
      <c r="AW37" s="272"/>
      <c r="AX37" s="272"/>
      <c r="AY37" s="272"/>
      <c r="AZ37" s="246"/>
    </row>
    <row r="38" spans="1:52" ht="30.75" customHeight="1" x14ac:dyDescent="0.3">
      <c r="A38" s="153"/>
      <c r="B38" s="114"/>
      <c r="C38" s="151"/>
      <c r="D38" s="242"/>
      <c r="E38" s="243">
        <f t="shared" si="6"/>
        <v>0</v>
      </c>
      <c r="F38" s="157">
        <f t="shared" si="7"/>
        <v>0</v>
      </c>
      <c r="G38" s="34"/>
      <c r="H38" s="43"/>
      <c r="I38" s="28"/>
      <c r="J38" s="44"/>
      <c r="K38" s="45"/>
      <c r="L38" s="46"/>
      <c r="M38" s="40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275"/>
      <c r="AF38" s="276"/>
      <c r="AG38" s="276"/>
      <c r="AH38" s="276"/>
      <c r="AI38" s="6"/>
      <c r="AJ38" s="6"/>
      <c r="AK38" s="277"/>
      <c r="AL38" s="265" t="s">
        <v>662</v>
      </c>
      <c r="AM38" s="256">
        <f t="shared" si="8"/>
        <v>9849</v>
      </c>
      <c r="AN38" s="256">
        <v>118188</v>
      </c>
      <c r="AO38" s="6"/>
      <c r="AP38" s="261" t="s">
        <v>109</v>
      </c>
      <c r="AQ38" s="262" t="s">
        <v>538</v>
      </c>
      <c r="AR38" s="262" t="s">
        <v>706</v>
      </c>
      <c r="AS38" s="262" t="s">
        <v>215</v>
      </c>
      <c r="AT38" s="261" t="s">
        <v>308</v>
      </c>
      <c r="AU38" s="259"/>
      <c r="AV38" s="260">
        <v>0.26</v>
      </c>
      <c r="AW38" s="272"/>
      <c r="AX38" s="272"/>
      <c r="AY38" s="272"/>
      <c r="AZ38" s="246"/>
    </row>
    <row r="39" spans="1:52" ht="30" customHeight="1" x14ac:dyDescent="0.3">
      <c r="A39" s="153"/>
      <c r="B39" s="140"/>
      <c r="C39" s="150"/>
      <c r="D39" s="242"/>
      <c r="E39" s="243">
        <f t="shared" si="6"/>
        <v>0</v>
      </c>
      <c r="F39" s="157">
        <f t="shared" si="7"/>
        <v>0</v>
      </c>
      <c r="G39" s="34"/>
      <c r="H39" s="43"/>
      <c r="I39" s="28"/>
      <c r="J39" s="44"/>
      <c r="K39" s="45"/>
      <c r="L39" s="46"/>
      <c r="M39" s="40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275"/>
      <c r="AF39" s="276"/>
      <c r="AG39" s="276"/>
      <c r="AH39" s="276"/>
      <c r="AI39" s="6"/>
      <c r="AJ39" s="6"/>
      <c r="AK39" s="277"/>
      <c r="AL39" s="265" t="s">
        <v>663</v>
      </c>
      <c r="AM39" s="256">
        <f>AN39/12</f>
        <v>8316</v>
      </c>
      <c r="AN39" s="256">
        <v>99792</v>
      </c>
      <c r="AO39" s="6"/>
      <c r="AP39" s="261" t="s">
        <v>110</v>
      </c>
      <c r="AQ39" s="262" t="s">
        <v>539</v>
      </c>
      <c r="AR39" s="262" t="s">
        <v>707</v>
      </c>
      <c r="AS39" s="262" t="s">
        <v>229</v>
      </c>
      <c r="AT39" s="261" t="s">
        <v>309</v>
      </c>
      <c r="AU39" s="259"/>
      <c r="AV39" s="260">
        <v>0.27</v>
      </c>
      <c r="AW39" s="272"/>
      <c r="AX39" s="272"/>
      <c r="AY39" s="272"/>
      <c r="AZ39" s="246"/>
    </row>
    <row r="40" spans="1:52" ht="30" customHeight="1" x14ac:dyDescent="0.3">
      <c r="A40" s="153"/>
      <c r="B40" s="114"/>
      <c r="C40" s="151"/>
      <c r="D40" s="244"/>
      <c r="E40" s="243">
        <f t="shared" si="6"/>
        <v>0</v>
      </c>
      <c r="F40" s="157">
        <f t="shared" si="7"/>
        <v>0</v>
      </c>
      <c r="G40" s="34"/>
      <c r="H40" s="28"/>
      <c r="I40" s="28"/>
      <c r="J40" s="44"/>
      <c r="K40" s="45"/>
      <c r="L40" s="46"/>
      <c r="M40" s="40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275"/>
      <c r="AF40" s="276"/>
      <c r="AG40" s="276"/>
      <c r="AH40" s="276"/>
      <c r="AI40" s="6"/>
      <c r="AJ40" s="6"/>
      <c r="AK40" s="277"/>
      <c r="AL40" s="265" t="s">
        <v>664</v>
      </c>
      <c r="AM40" s="256">
        <f>AN40/12</f>
        <v>6626.916666666667</v>
      </c>
      <c r="AN40" s="256">
        <v>79523</v>
      </c>
      <c r="AO40" s="6"/>
      <c r="AP40" s="261" t="s">
        <v>111</v>
      </c>
      <c r="AQ40" s="262" t="s">
        <v>540</v>
      </c>
      <c r="AR40" s="262" t="s">
        <v>708</v>
      </c>
      <c r="AS40" s="262" t="s">
        <v>216</v>
      </c>
      <c r="AT40" s="261" t="s">
        <v>310</v>
      </c>
      <c r="AU40" s="259"/>
      <c r="AV40" s="260">
        <v>0.28000000000000003</v>
      </c>
      <c r="AW40" s="246"/>
      <c r="AX40" s="246"/>
      <c r="AY40" s="246"/>
      <c r="AZ40" s="246"/>
    </row>
    <row r="41" spans="1:52" ht="30" customHeight="1" x14ac:dyDescent="0.3">
      <c r="A41" s="153"/>
      <c r="B41" s="119"/>
      <c r="C41" s="151"/>
      <c r="D41" s="242"/>
      <c r="E41" s="243">
        <f t="shared" si="6"/>
        <v>0</v>
      </c>
      <c r="F41" s="157">
        <f t="shared" si="7"/>
        <v>0</v>
      </c>
      <c r="G41" s="34"/>
      <c r="H41" s="28"/>
      <c r="I41" s="28"/>
      <c r="J41" s="44"/>
      <c r="K41" s="45"/>
      <c r="L41" s="46"/>
      <c r="M41" s="40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275"/>
      <c r="AF41" s="276"/>
      <c r="AG41" s="276"/>
      <c r="AH41" s="276"/>
      <c r="AI41" s="6"/>
      <c r="AJ41" s="6"/>
      <c r="AK41" s="277"/>
      <c r="AL41" s="265" t="s">
        <v>665</v>
      </c>
      <c r="AM41" s="256">
        <f t="shared" ref="AM41:AM44" si="9">AN41/12</f>
        <v>7013.25</v>
      </c>
      <c r="AN41" s="256">
        <v>84159</v>
      </c>
      <c r="AO41" s="6"/>
      <c r="AP41" s="261" t="s">
        <v>112</v>
      </c>
      <c r="AQ41" s="262" t="s">
        <v>541</v>
      </c>
      <c r="AR41" s="262" t="s">
        <v>421</v>
      </c>
      <c r="AS41" s="262" t="s">
        <v>721</v>
      </c>
      <c r="AT41" s="261" t="s">
        <v>311</v>
      </c>
      <c r="AU41" s="259"/>
      <c r="AV41" s="260">
        <v>0.28999999999999998</v>
      </c>
      <c r="AW41" s="246"/>
      <c r="AX41" s="246"/>
      <c r="AY41" s="246"/>
      <c r="AZ41" s="246"/>
    </row>
    <row r="42" spans="1:52" ht="30" customHeight="1" thickBot="1" x14ac:dyDescent="0.35">
      <c r="A42" s="153"/>
      <c r="B42" s="120"/>
      <c r="C42" s="155"/>
      <c r="D42" s="242"/>
      <c r="E42" s="243">
        <f t="shared" si="6"/>
        <v>0</v>
      </c>
      <c r="F42" s="158">
        <f t="shared" si="7"/>
        <v>0</v>
      </c>
      <c r="G42" s="34"/>
      <c r="H42" s="47"/>
      <c r="I42" s="28"/>
      <c r="J42" s="44"/>
      <c r="K42" s="45"/>
      <c r="L42" s="46"/>
      <c r="M42" s="40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275"/>
      <c r="AF42" s="276"/>
      <c r="AG42" s="276"/>
      <c r="AH42" s="276"/>
      <c r="AI42" s="6"/>
      <c r="AJ42" s="6"/>
      <c r="AK42" s="277"/>
      <c r="AL42" s="265" t="s">
        <v>666</v>
      </c>
      <c r="AM42" s="256">
        <f t="shared" si="9"/>
        <v>5532.916666666667</v>
      </c>
      <c r="AN42" s="256">
        <v>66395</v>
      </c>
      <c r="AO42" s="6"/>
      <c r="AP42" s="261" t="s">
        <v>113</v>
      </c>
      <c r="AQ42" s="262" t="s">
        <v>542</v>
      </c>
      <c r="AR42" s="262" t="s">
        <v>422</v>
      </c>
      <c r="AS42" s="262" t="s">
        <v>217</v>
      </c>
      <c r="AT42" s="261" t="s">
        <v>312</v>
      </c>
      <c r="AU42" s="259"/>
      <c r="AV42" s="260">
        <v>0.3</v>
      </c>
      <c r="AW42" s="246"/>
      <c r="AX42" s="246"/>
      <c r="AY42" s="246"/>
      <c r="AZ42" s="246"/>
    </row>
    <row r="43" spans="1:52" ht="19.5" customHeight="1" thickBot="1" x14ac:dyDescent="0.35">
      <c r="A43" s="49"/>
      <c r="C43" s="166" t="s">
        <v>51</v>
      </c>
      <c r="D43" s="241"/>
      <c r="E43" s="235">
        <f>SUM(E35:E42)</f>
        <v>0</v>
      </c>
      <c r="F43" s="164">
        <f>SUM(F35:F42)</f>
        <v>0</v>
      </c>
      <c r="G43" s="34"/>
      <c r="H43" s="48"/>
      <c r="I43" s="48"/>
      <c r="J43" s="35"/>
      <c r="K43" s="37"/>
      <c r="L43" s="38"/>
      <c r="M43" s="40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275"/>
      <c r="AF43" s="276"/>
      <c r="AG43" s="276"/>
      <c r="AH43" s="276"/>
      <c r="AI43" s="6"/>
      <c r="AJ43" s="6"/>
      <c r="AK43" s="277"/>
      <c r="AL43" s="265" t="s">
        <v>644</v>
      </c>
      <c r="AM43" s="256">
        <f t="shared" si="9"/>
        <v>5286.083333333333</v>
      </c>
      <c r="AN43" s="256">
        <v>63433</v>
      </c>
      <c r="AO43" s="6"/>
      <c r="AP43" s="261" t="s">
        <v>114</v>
      </c>
      <c r="AQ43" s="262" t="s">
        <v>543</v>
      </c>
      <c r="AR43" s="262" t="s">
        <v>423</v>
      </c>
      <c r="AS43" s="262" t="s">
        <v>218</v>
      </c>
      <c r="AT43" s="261" t="s">
        <v>313</v>
      </c>
      <c r="AU43" s="259"/>
      <c r="AV43" s="260">
        <v>0.31</v>
      </c>
      <c r="AW43" s="246"/>
      <c r="AX43" s="246"/>
      <c r="AY43" s="246"/>
      <c r="AZ43" s="246"/>
    </row>
    <row r="44" spans="1:52" ht="11.25" customHeight="1" thickBot="1" x14ac:dyDescent="0.35">
      <c r="B44" s="39"/>
      <c r="C44" s="40"/>
      <c r="D44" s="40"/>
      <c r="E44" s="41"/>
      <c r="F44" s="42"/>
      <c r="G44" s="34"/>
      <c r="H44" s="35"/>
      <c r="I44" s="37"/>
      <c r="J44" s="38"/>
      <c r="K44" s="38"/>
      <c r="L44" s="35"/>
      <c r="M44" s="40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276"/>
      <c r="AF44" s="276"/>
      <c r="AG44" s="276"/>
      <c r="AH44" s="276"/>
      <c r="AI44" s="6"/>
      <c r="AJ44" s="6"/>
      <c r="AK44" s="277"/>
      <c r="AL44" s="265" t="s">
        <v>667</v>
      </c>
      <c r="AM44" s="256">
        <f t="shared" si="9"/>
        <v>5221</v>
      </c>
      <c r="AN44" s="256">
        <v>62652</v>
      </c>
      <c r="AO44" s="6"/>
      <c r="AP44" s="261" t="s">
        <v>115</v>
      </c>
      <c r="AQ44" s="262" t="s">
        <v>544</v>
      </c>
      <c r="AR44" s="262" t="s">
        <v>424</v>
      </c>
      <c r="AS44" s="262" t="s">
        <v>219</v>
      </c>
      <c r="AT44" s="261" t="s">
        <v>314</v>
      </c>
      <c r="AU44" s="259"/>
      <c r="AV44" s="260">
        <v>0.32</v>
      </c>
      <c r="AW44" s="246"/>
      <c r="AX44" s="246"/>
      <c r="AY44" s="246"/>
      <c r="AZ44" s="246"/>
    </row>
    <row r="45" spans="1:52" ht="30" customHeight="1" thickBot="1" x14ac:dyDescent="0.35">
      <c r="B45" s="313" t="s">
        <v>673</v>
      </c>
      <c r="C45" s="314"/>
      <c r="D45" s="314"/>
      <c r="E45" s="314"/>
      <c r="F45" s="315"/>
      <c r="H45" s="352" t="s">
        <v>676</v>
      </c>
      <c r="I45" s="353"/>
      <c r="K45" s="161"/>
      <c r="M45" s="40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276"/>
      <c r="AF45" s="276"/>
      <c r="AG45" s="276"/>
      <c r="AH45" s="276"/>
      <c r="AI45" s="6"/>
      <c r="AJ45" s="6"/>
      <c r="AK45" s="277"/>
      <c r="AL45" s="265" t="s">
        <v>668</v>
      </c>
      <c r="AM45" s="256">
        <f t="shared" si="2"/>
        <v>4607.416666666667</v>
      </c>
      <c r="AN45" s="256">
        <v>55289</v>
      </c>
      <c r="AO45" s="6"/>
      <c r="AP45" s="261" t="s">
        <v>116</v>
      </c>
      <c r="AQ45" s="262" t="s">
        <v>545</v>
      </c>
      <c r="AR45" s="262" t="s">
        <v>425</v>
      </c>
      <c r="AS45" s="262" t="s">
        <v>220</v>
      </c>
      <c r="AT45" s="261" t="s">
        <v>315</v>
      </c>
      <c r="AU45" s="259"/>
      <c r="AV45" s="260">
        <v>0.33</v>
      </c>
      <c r="AW45" s="246"/>
      <c r="AX45" s="246"/>
      <c r="AY45" s="246"/>
      <c r="AZ45" s="246"/>
    </row>
    <row r="46" spans="1:52" ht="27" customHeight="1" thickBot="1" x14ac:dyDescent="0.35">
      <c r="A46" s="153"/>
      <c r="B46" s="23" t="s">
        <v>500</v>
      </c>
      <c r="C46" s="22" t="s">
        <v>29</v>
      </c>
      <c r="D46" s="23" t="s">
        <v>729</v>
      </c>
      <c r="E46" s="23" t="s">
        <v>30</v>
      </c>
      <c r="F46" s="50" t="s">
        <v>31</v>
      </c>
      <c r="H46" s="22" t="s">
        <v>653</v>
      </c>
      <c r="I46" s="23" t="s">
        <v>31</v>
      </c>
      <c r="K46" s="26"/>
      <c r="M46" s="4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76"/>
      <c r="AF46" s="276"/>
      <c r="AG46" s="276"/>
      <c r="AH46" s="276"/>
      <c r="AI46" s="6"/>
      <c r="AJ46" s="6"/>
      <c r="AK46" s="6"/>
      <c r="AL46" s="265" t="s">
        <v>669</v>
      </c>
      <c r="AM46" s="256">
        <f t="shared" si="2"/>
        <v>4092.4166666666665</v>
      </c>
      <c r="AN46" s="256">
        <v>49109</v>
      </c>
      <c r="AO46" s="6"/>
      <c r="AP46" s="261" t="s">
        <v>117</v>
      </c>
      <c r="AQ46" s="262" t="s">
        <v>546</v>
      </c>
      <c r="AR46" s="262" t="s">
        <v>426</v>
      </c>
      <c r="AS46" s="262" t="s">
        <v>221</v>
      </c>
      <c r="AT46" s="261" t="s">
        <v>316</v>
      </c>
      <c r="AU46" s="259"/>
      <c r="AV46" s="260">
        <v>0.34</v>
      </c>
      <c r="AW46" s="246"/>
      <c r="AX46" s="246"/>
      <c r="AY46" s="246"/>
      <c r="AZ46" s="246"/>
    </row>
    <row r="47" spans="1:52" ht="28.5" customHeight="1" thickBot="1" x14ac:dyDescent="0.35">
      <c r="A47" s="153"/>
      <c r="B47" s="121"/>
      <c r="C47" s="154"/>
      <c r="D47" s="242"/>
      <c r="E47" s="243">
        <v>0</v>
      </c>
      <c r="F47" s="156">
        <f>SUMIF($AF$13:$AF$22,C47,$AG$13:$AG$22)*E47</f>
        <v>0</v>
      </c>
      <c r="H47" s="162"/>
      <c r="I47" s="163">
        <f>H47*AH22</f>
        <v>0</v>
      </c>
      <c r="K47" s="31"/>
      <c r="M47" s="4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276"/>
      <c r="AF47" s="276"/>
      <c r="AG47" s="276"/>
      <c r="AH47" s="276"/>
      <c r="AI47" s="6"/>
      <c r="AJ47" s="6"/>
      <c r="AK47" s="6"/>
      <c r="AL47" s="265" t="s">
        <v>670</v>
      </c>
      <c r="AM47" s="256">
        <f t="shared" si="2"/>
        <v>4232.083333333333</v>
      </c>
      <c r="AN47" s="256">
        <v>50785</v>
      </c>
      <c r="AO47" s="6"/>
      <c r="AP47" s="261" t="s">
        <v>118</v>
      </c>
      <c r="AQ47" s="262" t="s">
        <v>547</v>
      </c>
      <c r="AR47" s="262" t="s">
        <v>427</v>
      </c>
      <c r="AS47" s="262" t="s">
        <v>222</v>
      </c>
      <c r="AT47" s="261" t="s">
        <v>317</v>
      </c>
      <c r="AU47" s="259"/>
      <c r="AV47" s="260">
        <v>0.35</v>
      </c>
      <c r="AW47" s="246"/>
      <c r="AX47" s="246"/>
      <c r="AY47" s="246"/>
      <c r="AZ47" s="246"/>
    </row>
    <row r="48" spans="1:52" ht="19.5" customHeight="1" x14ac:dyDescent="0.3">
      <c r="A48" s="153"/>
      <c r="B48" s="130"/>
      <c r="C48" s="151"/>
      <c r="D48" s="242"/>
      <c r="E48" s="243">
        <v>0</v>
      </c>
      <c r="F48" s="157">
        <f t="shared" ref="F48:F56" si="10">SUMIF($AF$13:$AF$21,C48,$AG$13:$AG$21)*E48</f>
        <v>0</v>
      </c>
      <c r="I48" s="34"/>
      <c r="M48" s="40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276"/>
      <c r="AF48" s="278"/>
      <c r="AG48" s="278"/>
      <c r="AH48" s="278"/>
      <c r="AI48" s="6"/>
      <c r="AJ48" s="6"/>
      <c r="AK48" s="6"/>
      <c r="AL48" s="265" t="s">
        <v>671</v>
      </c>
      <c r="AM48" s="256">
        <f t="shared" si="2"/>
        <v>3748.1666666666665</v>
      </c>
      <c r="AN48" s="256">
        <v>44978</v>
      </c>
      <c r="AO48" s="6"/>
      <c r="AP48" s="261" t="s">
        <v>119</v>
      </c>
      <c r="AQ48" s="262" t="s">
        <v>548</v>
      </c>
      <c r="AR48" s="262" t="s">
        <v>709</v>
      </c>
      <c r="AS48" s="262" t="s">
        <v>549</v>
      </c>
      <c r="AT48" s="261"/>
      <c r="AU48" s="259"/>
      <c r="AV48" s="260">
        <v>0.36</v>
      </c>
      <c r="AW48" s="246"/>
      <c r="AX48" s="246"/>
      <c r="AY48" s="246"/>
      <c r="AZ48" s="246"/>
    </row>
    <row r="49" spans="1:52" ht="19.5" customHeight="1" x14ac:dyDescent="0.3">
      <c r="A49" s="153"/>
      <c r="B49" s="130"/>
      <c r="C49" s="151"/>
      <c r="D49" s="242"/>
      <c r="E49" s="243">
        <f t="shared" ref="E49:E56" si="11">ROUND(D49*$B$10,1)</f>
        <v>0</v>
      </c>
      <c r="F49" s="157">
        <f t="shared" si="10"/>
        <v>0</v>
      </c>
      <c r="G49" s="34"/>
      <c r="M49" s="40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276"/>
      <c r="AF49" s="278"/>
      <c r="AG49" s="278"/>
      <c r="AH49" s="278"/>
      <c r="AI49" s="6"/>
      <c r="AJ49" s="6"/>
      <c r="AK49" s="6"/>
      <c r="AL49" s="6"/>
      <c r="AM49" s="6"/>
      <c r="AN49" s="6"/>
      <c r="AO49" s="6"/>
      <c r="AP49" s="261" t="s">
        <v>120</v>
      </c>
      <c r="AQ49" s="262" t="s">
        <v>550</v>
      </c>
      <c r="AR49" s="262" t="s">
        <v>428</v>
      </c>
      <c r="AS49" s="262" t="s">
        <v>20</v>
      </c>
      <c r="AT49" s="261" t="s">
        <v>21</v>
      </c>
      <c r="AU49" s="259"/>
      <c r="AV49" s="260">
        <v>0.37</v>
      </c>
      <c r="AW49" s="246"/>
      <c r="AX49" s="246"/>
      <c r="AY49" s="246"/>
      <c r="AZ49" s="246"/>
    </row>
    <row r="50" spans="1:52" ht="19.5" customHeight="1" x14ac:dyDescent="0.3">
      <c r="A50" s="153"/>
      <c r="B50" s="130"/>
      <c r="C50" s="151"/>
      <c r="D50" s="242"/>
      <c r="E50" s="243">
        <f t="shared" si="11"/>
        <v>0</v>
      </c>
      <c r="F50" s="157">
        <f t="shared" si="10"/>
        <v>0</v>
      </c>
      <c r="G50" s="34"/>
      <c r="M50" s="40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27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261" t="s">
        <v>121</v>
      </c>
      <c r="AQ50" s="262" t="s">
        <v>551</v>
      </c>
      <c r="AR50" s="262" t="s">
        <v>429</v>
      </c>
      <c r="AS50" s="262" t="s">
        <v>223</v>
      </c>
      <c r="AT50" s="261" t="s">
        <v>318</v>
      </c>
      <c r="AU50" s="259"/>
      <c r="AV50" s="260">
        <v>0.38</v>
      </c>
      <c r="AW50" s="246"/>
      <c r="AX50" s="246"/>
      <c r="AY50" s="246"/>
      <c r="AZ50" s="246"/>
    </row>
    <row r="51" spans="1:52" ht="19.5" customHeight="1" x14ac:dyDescent="0.3">
      <c r="A51" s="153"/>
      <c r="B51" s="130"/>
      <c r="C51" s="151"/>
      <c r="D51" s="242"/>
      <c r="E51" s="243">
        <f t="shared" si="11"/>
        <v>0</v>
      </c>
      <c r="F51" s="157">
        <f t="shared" si="10"/>
        <v>0</v>
      </c>
      <c r="G51" s="34"/>
      <c r="M51" s="40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27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261" t="s">
        <v>122</v>
      </c>
      <c r="AQ51" s="262" t="s">
        <v>552</v>
      </c>
      <c r="AR51" s="262" t="s">
        <v>430</v>
      </c>
      <c r="AS51" s="262" t="s">
        <v>224</v>
      </c>
      <c r="AT51" s="261" t="s">
        <v>319</v>
      </c>
      <c r="AU51" s="259"/>
      <c r="AV51" s="260">
        <v>0.39</v>
      </c>
      <c r="AW51" s="246"/>
      <c r="AX51" s="246"/>
      <c r="AY51" s="246"/>
      <c r="AZ51" s="246"/>
    </row>
    <row r="52" spans="1:52" ht="19.5" customHeight="1" x14ac:dyDescent="0.3">
      <c r="A52" s="153"/>
      <c r="B52" s="130"/>
      <c r="C52" s="151"/>
      <c r="D52" s="244"/>
      <c r="E52" s="243">
        <f t="shared" si="11"/>
        <v>0</v>
      </c>
      <c r="F52" s="157">
        <f t="shared" si="10"/>
        <v>0</v>
      </c>
      <c r="G52" s="34"/>
      <c r="M52" s="40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27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261" t="s">
        <v>123</v>
      </c>
      <c r="AQ52" s="262" t="s">
        <v>553</v>
      </c>
      <c r="AR52" s="262" t="s">
        <v>431</v>
      </c>
      <c r="AS52" s="262" t="s">
        <v>225</v>
      </c>
      <c r="AT52" s="261" t="s">
        <v>320</v>
      </c>
      <c r="AU52" s="259"/>
      <c r="AV52" s="260">
        <v>0.4</v>
      </c>
      <c r="AW52" s="246"/>
      <c r="AX52" s="246"/>
      <c r="AY52" s="246"/>
      <c r="AZ52" s="246"/>
    </row>
    <row r="53" spans="1:52" ht="19.5" customHeight="1" x14ac:dyDescent="0.3">
      <c r="A53" s="153"/>
      <c r="B53" s="130"/>
      <c r="C53" s="151"/>
      <c r="D53" s="242"/>
      <c r="E53" s="243">
        <f t="shared" si="11"/>
        <v>0</v>
      </c>
      <c r="F53" s="157">
        <f t="shared" si="10"/>
        <v>0</v>
      </c>
      <c r="G53" s="34"/>
      <c r="M53" s="40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27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261" t="s">
        <v>124</v>
      </c>
      <c r="AQ53" s="262" t="s">
        <v>554</v>
      </c>
      <c r="AR53" s="262" t="s">
        <v>432</v>
      </c>
      <c r="AS53" s="262" t="s">
        <v>226</v>
      </c>
      <c r="AT53" s="261" t="s">
        <v>321</v>
      </c>
      <c r="AU53" s="259"/>
      <c r="AV53" s="260">
        <v>0.41</v>
      </c>
      <c r="AW53" s="246"/>
      <c r="AX53" s="246"/>
      <c r="AY53" s="246"/>
      <c r="AZ53" s="246"/>
    </row>
    <row r="54" spans="1:52" ht="19.5" customHeight="1" x14ac:dyDescent="0.3">
      <c r="A54" s="153"/>
      <c r="B54" s="130"/>
      <c r="C54" s="151"/>
      <c r="D54" s="242"/>
      <c r="E54" s="243">
        <f t="shared" si="11"/>
        <v>0</v>
      </c>
      <c r="F54" s="157">
        <f t="shared" si="10"/>
        <v>0</v>
      </c>
      <c r="G54" s="34"/>
      <c r="M54" s="40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27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261" t="s">
        <v>125</v>
      </c>
      <c r="AQ54" s="262" t="s">
        <v>555</v>
      </c>
      <c r="AR54" s="262" t="s">
        <v>433</v>
      </c>
      <c r="AS54" s="262" t="s">
        <v>227</v>
      </c>
      <c r="AT54" s="261" t="s">
        <v>322</v>
      </c>
      <c r="AU54" s="259"/>
      <c r="AV54" s="260">
        <v>0.42</v>
      </c>
      <c r="AW54" s="246"/>
      <c r="AX54" s="246"/>
      <c r="AY54" s="246"/>
      <c r="AZ54" s="246"/>
    </row>
    <row r="55" spans="1:52" ht="19.5" customHeight="1" x14ac:dyDescent="0.3">
      <c r="A55" s="153"/>
      <c r="B55" s="114"/>
      <c r="C55" s="151"/>
      <c r="D55" s="242"/>
      <c r="E55" s="243">
        <f t="shared" si="11"/>
        <v>0</v>
      </c>
      <c r="F55" s="157">
        <f t="shared" si="10"/>
        <v>0</v>
      </c>
      <c r="G55" s="34"/>
      <c r="M55" s="40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279"/>
      <c r="AF55" s="280"/>
      <c r="AG55" s="280"/>
      <c r="AH55" s="280"/>
      <c r="AI55" s="6"/>
      <c r="AJ55" s="6"/>
      <c r="AK55" s="6"/>
      <c r="AL55" s="6"/>
      <c r="AM55" s="6"/>
      <c r="AN55" s="6"/>
      <c r="AO55" s="6"/>
      <c r="AP55" s="261" t="s">
        <v>126</v>
      </c>
      <c r="AQ55" s="262" t="s">
        <v>556</v>
      </c>
      <c r="AR55" s="262" t="s">
        <v>710</v>
      </c>
      <c r="AS55" s="262" t="s">
        <v>228</v>
      </c>
      <c r="AT55" s="261" t="s">
        <v>323</v>
      </c>
      <c r="AU55" s="259"/>
      <c r="AV55" s="260">
        <v>0.43</v>
      </c>
      <c r="AW55" s="246"/>
      <c r="AX55" s="246"/>
      <c r="AY55" s="246"/>
      <c r="AZ55" s="246"/>
    </row>
    <row r="56" spans="1:52" ht="19.5" customHeight="1" thickBot="1" x14ac:dyDescent="0.35">
      <c r="A56" s="153"/>
      <c r="B56" s="118"/>
      <c r="C56" s="155"/>
      <c r="D56" s="242"/>
      <c r="E56" s="243">
        <f t="shared" si="11"/>
        <v>0</v>
      </c>
      <c r="F56" s="158">
        <f t="shared" si="10"/>
        <v>0</v>
      </c>
      <c r="G56" s="34"/>
      <c r="M56" s="40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278"/>
      <c r="AF56" s="280"/>
      <c r="AG56" s="280"/>
      <c r="AH56" s="280"/>
      <c r="AI56" s="6"/>
      <c r="AJ56" s="6"/>
      <c r="AK56" s="281"/>
      <c r="AL56" s="6"/>
      <c r="AM56" s="6"/>
      <c r="AN56" s="6"/>
      <c r="AO56" s="6"/>
      <c r="AP56" s="261" t="s">
        <v>127</v>
      </c>
      <c r="AQ56" s="262" t="s">
        <v>557</v>
      </c>
      <c r="AR56" s="262" t="s">
        <v>434</v>
      </c>
      <c r="AS56" s="262" t="s">
        <v>558</v>
      </c>
      <c r="AT56" s="261" t="s">
        <v>324</v>
      </c>
      <c r="AU56" s="259"/>
      <c r="AV56" s="260">
        <v>0.44</v>
      </c>
      <c r="AW56" s="246"/>
      <c r="AX56" s="246"/>
      <c r="AY56" s="246"/>
      <c r="AZ56" s="246"/>
    </row>
    <row r="57" spans="1:52" ht="19.5" customHeight="1" thickBot="1" x14ac:dyDescent="0.35">
      <c r="A57" s="153"/>
      <c r="C57" s="166" t="s">
        <v>654</v>
      </c>
      <c r="D57" s="241"/>
      <c r="E57" s="235">
        <f>SUM(E47:E56)</f>
        <v>0</v>
      </c>
      <c r="F57" s="164">
        <f>SUM(F47:F56,I47)</f>
        <v>0</v>
      </c>
      <c r="G57" s="141"/>
      <c r="H57" s="11"/>
      <c r="I57" s="351"/>
      <c r="J57" s="351"/>
      <c r="K57" s="142"/>
      <c r="L57" s="11"/>
      <c r="M57" s="40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6"/>
      <c r="AF57" s="280"/>
      <c r="AG57" s="280"/>
      <c r="AH57" s="280"/>
      <c r="AI57" s="6"/>
      <c r="AJ57" s="6"/>
      <c r="AK57" s="281"/>
      <c r="AL57" s="6"/>
      <c r="AM57" s="6"/>
      <c r="AN57" s="6"/>
      <c r="AO57" s="6"/>
      <c r="AP57" s="261" t="s">
        <v>128</v>
      </c>
      <c r="AQ57" s="262" t="s">
        <v>559</v>
      </c>
      <c r="AR57" s="262" t="s">
        <v>435</v>
      </c>
      <c r="AS57" s="262" t="s">
        <v>230</v>
      </c>
      <c r="AT57" s="261" t="s">
        <v>325</v>
      </c>
      <c r="AU57" s="259"/>
      <c r="AV57" s="260">
        <v>0.45</v>
      </c>
      <c r="AW57" s="246"/>
      <c r="AX57" s="246"/>
      <c r="AY57" s="246"/>
      <c r="AZ57" s="246"/>
    </row>
    <row r="58" spans="1:52" ht="19.5" customHeight="1" thickBot="1" x14ac:dyDescent="0.35">
      <c r="A58" s="153"/>
      <c r="C58" s="144"/>
      <c r="D58" s="144"/>
      <c r="E58" s="145"/>
      <c r="F58" s="145"/>
      <c r="G58" s="34"/>
      <c r="H58" s="11"/>
      <c r="I58" s="143"/>
      <c r="J58" s="143"/>
      <c r="K58" s="142"/>
      <c r="L58" s="11"/>
      <c r="M58" s="40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6"/>
      <c r="AF58" s="280"/>
      <c r="AG58" s="280"/>
      <c r="AH58" s="280"/>
      <c r="AI58" s="6"/>
      <c r="AJ58" s="6"/>
      <c r="AK58" s="281"/>
      <c r="AL58" s="6"/>
      <c r="AM58" s="6"/>
      <c r="AN58" s="6"/>
      <c r="AO58" s="6"/>
      <c r="AP58" s="261" t="s">
        <v>129</v>
      </c>
      <c r="AQ58" s="262" t="s">
        <v>560</v>
      </c>
      <c r="AR58" s="262" t="s">
        <v>436</v>
      </c>
      <c r="AS58" s="262" t="s">
        <v>231</v>
      </c>
      <c r="AT58" s="261" t="s">
        <v>326</v>
      </c>
      <c r="AU58" s="259"/>
      <c r="AV58" s="260">
        <v>0.46</v>
      </c>
      <c r="AW58" s="246"/>
      <c r="AX58" s="246"/>
      <c r="AY58" s="246"/>
      <c r="AZ58" s="246"/>
    </row>
    <row r="59" spans="1:52" ht="19.5" customHeight="1" thickBot="1" x14ac:dyDescent="0.35">
      <c r="A59" s="345" t="s">
        <v>651</v>
      </c>
      <c r="B59" s="346"/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7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6"/>
      <c r="AF59" s="280"/>
      <c r="AG59" s="280"/>
      <c r="AH59" s="280"/>
      <c r="AI59" s="6"/>
      <c r="AJ59" s="6"/>
      <c r="AK59" s="281"/>
      <c r="AL59" s="6"/>
      <c r="AM59" s="6"/>
      <c r="AN59" s="6"/>
      <c r="AO59" s="6"/>
      <c r="AP59" s="261" t="s">
        <v>130</v>
      </c>
      <c r="AQ59" s="262" t="s">
        <v>561</v>
      </c>
      <c r="AR59" s="262" t="s">
        <v>437</v>
      </c>
      <c r="AS59" s="262" t="s">
        <v>232</v>
      </c>
      <c r="AT59" s="261" t="s">
        <v>327</v>
      </c>
      <c r="AU59" s="259"/>
      <c r="AV59" s="260">
        <v>0.47</v>
      </c>
      <c r="AW59" s="246"/>
      <c r="AX59" s="246"/>
      <c r="AY59" s="246"/>
      <c r="AZ59" s="246"/>
    </row>
    <row r="60" spans="1:52" ht="19.5" customHeight="1" thickBot="1" x14ac:dyDescent="0.35">
      <c r="B60" s="52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6"/>
      <c r="AF60" s="280"/>
      <c r="AG60" s="280"/>
      <c r="AH60" s="280"/>
      <c r="AI60" s="6"/>
      <c r="AJ60" s="6"/>
      <c r="AK60" s="281"/>
      <c r="AL60" s="6"/>
      <c r="AM60" s="6"/>
      <c r="AN60" s="6"/>
      <c r="AO60" s="6"/>
      <c r="AP60" s="261" t="s">
        <v>131</v>
      </c>
      <c r="AQ60" s="262" t="s">
        <v>562</v>
      </c>
      <c r="AR60" s="262" t="s">
        <v>438</v>
      </c>
      <c r="AS60" s="262" t="s">
        <v>233</v>
      </c>
      <c r="AT60" s="261" t="s">
        <v>328</v>
      </c>
      <c r="AU60" s="259"/>
      <c r="AV60" s="260">
        <v>0.48</v>
      </c>
      <c r="AW60" s="246"/>
      <c r="AX60" s="246"/>
      <c r="AY60" s="246"/>
      <c r="AZ60" s="246"/>
    </row>
    <row r="61" spans="1:52" ht="20.25" customHeight="1" x14ac:dyDescent="0.3">
      <c r="A61" s="233" t="s">
        <v>55</v>
      </c>
      <c r="B61" s="159">
        <f>SUM(B62:B74)</f>
        <v>0</v>
      </c>
      <c r="C61" s="358" t="s">
        <v>736</v>
      </c>
      <c r="D61" s="359"/>
      <c r="F61" s="356" t="s">
        <v>56</v>
      </c>
      <c r="G61" s="357"/>
      <c r="H61" s="357"/>
      <c r="I61" s="159">
        <f>SUM(I62:I74)</f>
        <v>0</v>
      </c>
      <c r="J61" s="358" t="s">
        <v>736</v>
      </c>
      <c r="K61" s="359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E61" s="280"/>
      <c r="AF61" s="280"/>
      <c r="AG61" s="280"/>
      <c r="AH61" s="280"/>
      <c r="AI61" s="281"/>
      <c r="AJ61" s="281"/>
      <c r="AK61" s="6"/>
      <c r="AL61" s="6"/>
      <c r="AM61" s="6"/>
      <c r="AN61" s="6"/>
      <c r="AO61" s="6"/>
      <c r="AP61" s="261" t="s">
        <v>132</v>
      </c>
      <c r="AQ61" s="262" t="s">
        <v>563</v>
      </c>
      <c r="AR61" s="262" t="s">
        <v>439</v>
      </c>
      <c r="AS61" s="262" t="s">
        <v>234</v>
      </c>
      <c r="AT61" s="261" t="s">
        <v>329</v>
      </c>
      <c r="AU61" s="259"/>
      <c r="AV61" s="260">
        <v>0.49</v>
      </c>
      <c r="AW61" s="246"/>
      <c r="AX61" s="246"/>
      <c r="AY61" s="246"/>
      <c r="AZ61" s="246"/>
    </row>
    <row r="62" spans="1:52" ht="19.5" customHeight="1" x14ac:dyDescent="0.3">
      <c r="A62" s="134" t="s">
        <v>62</v>
      </c>
      <c r="B62" s="53">
        <v>0</v>
      </c>
      <c r="C62" s="374"/>
      <c r="D62" s="375"/>
      <c r="F62" s="376" t="s">
        <v>58</v>
      </c>
      <c r="G62" s="377"/>
      <c r="H62" s="377"/>
      <c r="I62" s="160">
        <v>0</v>
      </c>
      <c r="J62" s="374"/>
      <c r="K62" s="375"/>
      <c r="M62" s="1"/>
      <c r="AD62" s="57"/>
      <c r="AE62" s="280"/>
      <c r="AF62" s="280"/>
      <c r="AG62" s="280"/>
      <c r="AH62" s="6"/>
      <c r="AI62" s="281"/>
      <c r="AJ62" s="281"/>
      <c r="AK62" s="6"/>
      <c r="AL62" s="6"/>
      <c r="AM62" s="6"/>
      <c r="AN62" s="6"/>
      <c r="AO62" s="6"/>
      <c r="AP62" s="261" t="s">
        <v>133</v>
      </c>
      <c r="AQ62" s="262" t="s">
        <v>564</v>
      </c>
      <c r="AR62" s="262" t="s">
        <v>440</v>
      </c>
      <c r="AS62" s="262" t="s">
        <v>235</v>
      </c>
      <c r="AT62" s="261" t="s">
        <v>330</v>
      </c>
      <c r="AU62" s="259"/>
      <c r="AV62" s="260">
        <v>0.5</v>
      </c>
      <c r="AW62" s="246"/>
      <c r="AX62" s="246"/>
      <c r="AY62" s="246"/>
      <c r="AZ62" s="246"/>
    </row>
    <row r="63" spans="1:52" ht="19.5" customHeight="1" x14ac:dyDescent="0.3">
      <c r="A63" s="134" t="s">
        <v>60</v>
      </c>
      <c r="B63" s="53">
        <v>0</v>
      </c>
      <c r="C63" s="368"/>
      <c r="D63" s="369"/>
      <c r="F63" s="378" t="s">
        <v>61</v>
      </c>
      <c r="G63" s="379"/>
      <c r="H63" s="379"/>
      <c r="I63" s="53">
        <v>0</v>
      </c>
      <c r="J63" s="368"/>
      <c r="K63" s="369"/>
      <c r="M63" s="1"/>
      <c r="AD63" s="57"/>
      <c r="AE63" s="280"/>
      <c r="AF63" s="280"/>
      <c r="AG63" s="280"/>
      <c r="AH63" s="6"/>
      <c r="AI63" s="281"/>
      <c r="AJ63" s="281"/>
      <c r="AK63" s="6"/>
      <c r="AL63" s="6"/>
      <c r="AM63" s="6"/>
      <c r="AN63" s="6"/>
      <c r="AO63" s="6"/>
      <c r="AP63" s="261" t="s">
        <v>134</v>
      </c>
      <c r="AQ63" s="262" t="s">
        <v>565</v>
      </c>
      <c r="AR63" s="262" t="s">
        <v>441</v>
      </c>
      <c r="AS63" s="262" t="s">
        <v>236</v>
      </c>
      <c r="AT63" s="261" t="s">
        <v>331</v>
      </c>
      <c r="AU63" s="259"/>
      <c r="AV63" s="260">
        <v>0.51</v>
      </c>
      <c r="AW63" s="246"/>
      <c r="AX63" s="246"/>
      <c r="AY63" s="246"/>
      <c r="AZ63" s="246"/>
    </row>
    <row r="64" spans="1:52" ht="19.5" customHeight="1" x14ac:dyDescent="0.3">
      <c r="A64" s="134" t="s">
        <v>400</v>
      </c>
      <c r="B64" s="53">
        <v>0</v>
      </c>
      <c r="C64" s="368"/>
      <c r="D64" s="369"/>
      <c r="F64" s="378" t="s">
        <v>63</v>
      </c>
      <c r="G64" s="379"/>
      <c r="H64" s="379"/>
      <c r="I64" s="53">
        <v>0</v>
      </c>
      <c r="J64" s="368"/>
      <c r="K64" s="369"/>
      <c r="M64" s="1"/>
      <c r="AD64" s="57"/>
      <c r="AE64" s="280"/>
      <c r="AF64" s="280"/>
      <c r="AG64" s="280"/>
      <c r="AH64" s="6"/>
      <c r="AI64" s="281"/>
      <c r="AJ64" s="281"/>
      <c r="AK64" s="6"/>
      <c r="AL64" s="6"/>
      <c r="AM64" s="6"/>
      <c r="AN64" s="6"/>
      <c r="AO64" s="6"/>
      <c r="AP64" s="261" t="s">
        <v>135</v>
      </c>
      <c r="AQ64" s="262" t="s">
        <v>566</v>
      </c>
      <c r="AR64" s="262" t="s">
        <v>442</v>
      </c>
      <c r="AS64" s="262" t="s">
        <v>237</v>
      </c>
      <c r="AT64" s="261" t="s">
        <v>332</v>
      </c>
      <c r="AU64" s="259"/>
      <c r="AV64" s="260">
        <v>0.52</v>
      </c>
      <c r="AW64" s="246"/>
      <c r="AX64" s="246"/>
      <c r="AY64" s="246"/>
      <c r="AZ64" s="246"/>
    </row>
    <row r="65" spans="1:52" ht="19.5" customHeight="1" x14ac:dyDescent="0.3">
      <c r="A65" s="134" t="s">
        <v>648</v>
      </c>
      <c r="B65" s="53">
        <v>0</v>
      </c>
      <c r="C65" s="368"/>
      <c r="D65" s="369"/>
      <c r="F65" s="297" t="s">
        <v>401</v>
      </c>
      <c r="G65" s="58"/>
      <c r="H65" s="58"/>
      <c r="I65" s="53">
        <v>0</v>
      </c>
      <c r="J65" s="368"/>
      <c r="K65" s="369"/>
      <c r="M65" s="1"/>
      <c r="AD65" s="57"/>
      <c r="AE65" s="280"/>
      <c r="AF65" s="280"/>
      <c r="AG65" s="280"/>
      <c r="AH65" s="6"/>
      <c r="AI65" s="281"/>
      <c r="AJ65" s="281"/>
      <c r="AK65" s="6"/>
      <c r="AL65" s="6"/>
      <c r="AM65" s="6"/>
      <c r="AN65" s="6"/>
      <c r="AO65" s="6"/>
      <c r="AP65" s="261" t="s">
        <v>136</v>
      </c>
      <c r="AQ65" s="262" t="s">
        <v>567</v>
      </c>
      <c r="AR65" s="262" t="s">
        <v>443</v>
      </c>
      <c r="AS65" s="262" t="s">
        <v>238</v>
      </c>
      <c r="AT65" s="261" t="s">
        <v>333</v>
      </c>
      <c r="AU65" s="259"/>
      <c r="AV65" s="260">
        <v>0.53</v>
      </c>
      <c r="AW65" s="246"/>
      <c r="AX65" s="246"/>
      <c r="AY65" s="246"/>
      <c r="AZ65" s="246"/>
    </row>
    <row r="66" spans="1:52" ht="19.5" customHeight="1" x14ac:dyDescent="0.3">
      <c r="A66" s="134" t="s">
        <v>649</v>
      </c>
      <c r="B66" s="53">
        <v>0</v>
      </c>
      <c r="C66" s="368"/>
      <c r="D66" s="369"/>
      <c r="F66" s="297" t="s">
        <v>401</v>
      </c>
      <c r="G66" s="58"/>
      <c r="H66" s="58"/>
      <c r="I66" s="53">
        <v>0</v>
      </c>
      <c r="J66" s="368"/>
      <c r="K66" s="369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280"/>
      <c r="AF66" s="280"/>
      <c r="AG66" s="280"/>
      <c r="AH66" s="6"/>
      <c r="AI66" s="281"/>
      <c r="AJ66" s="281"/>
      <c r="AK66" s="280"/>
      <c r="AL66" s="280"/>
      <c r="AM66" s="280"/>
      <c r="AN66" s="6"/>
      <c r="AO66" s="6"/>
      <c r="AP66" s="261" t="s">
        <v>137</v>
      </c>
      <c r="AQ66" s="262" t="s">
        <v>568</v>
      </c>
      <c r="AR66" s="262" t="s">
        <v>444</v>
      </c>
      <c r="AS66" s="262" t="s">
        <v>239</v>
      </c>
      <c r="AT66" s="261" t="s">
        <v>334</v>
      </c>
      <c r="AU66" s="259"/>
      <c r="AV66" s="260">
        <v>0.54</v>
      </c>
      <c r="AW66" s="246"/>
      <c r="AX66" s="246"/>
      <c r="AY66" s="246"/>
      <c r="AZ66" s="246"/>
    </row>
    <row r="67" spans="1:52" ht="18.75" customHeight="1" x14ac:dyDescent="0.3">
      <c r="A67" s="134" t="s">
        <v>699</v>
      </c>
      <c r="B67" s="53">
        <v>0</v>
      </c>
      <c r="C67" s="368"/>
      <c r="D67" s="369"/>
      <c r="F67" s="303" t="s">
        <v>401</v>
      </c>
      <c r="G67" s="237"/>
      <c r="H67" s="237"/>
      <c r="I67" s="53">
        <v>0</v>
      </c>
      <c r="J67" s="368"/>
      <c r="K67" s="369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280"/>
      <c r="AF67" s="280"/>
      <c r="AG67" s="280"/>
      <c r="AH67" s="6"/>
      <c r="AI67" s="281"/>
      <c r="AJ67" s="281"/>
      <c r="AK67" s="280"/>
      <c r="AL67" s="280"/>
      <c r="AM67" s="280"/>
      <c r="AN67" s="6"/>
      <c r="AO67" s="6"/>
      <c r="AP67" s="261" t="s">
        <v>138</v>
      </c>
      <c r="AQ67" s="262" t="s">
        <v>569</v>
      </c>
      <c r="AR67" s="262" t="s">
        <v>445</v>
      </c>
      <c r="AS67" s="262" t="s">
        <v>23</v>
      </c>
      <c r="AT67" s="261" t="s">
        <v>24</v>
      </c>
      <c r="AU67" s="259"/>
      <c r="AV67" s="260">
        <v>0.55000000000000004</v>
      </c>
      <c r="AW67" s="246"/>
      <c r="AX67" s="246"/>
      <c r="AY67" s="246"/>
      <c r="AZ67" s="246"/>
    </row>
    <row r="68" spans="1:52" ht="18.75" customHeight="1" x14ac:dyDescent="0.3">
      <c r="A68" s="303" t="s">
        <v>401</v>
      </c>
      <c r="B68" s="53">
        <v>0</v>
      </c>
      <c r="C68" s="368"/>
      <c r="D68" s="369"/>
      <c r="F68" s="303" t="s">
        <v>401</v>
      </c>
      <c r="G68" s="237"/>
      <c r="H68" s="237"/>
      <c r="I68" s="53">
        <v>0</v>
      </c>
      <c r="J68" s="368"/>
      <c r="K68" s="369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280"/>
      <c r="AF68" s="280"/>
      <c r="AG68" s="280"/>
      <c r="AH68" s="6"/>
      <c r="AI68" s="281"/>
      <c r="AJ68" s="281"/>
      <c r="AK68" s="280"/>
      <c r="AL68" s="280"/>
      <c r="AM68" s="280"/>
      <c r="AN68" s="6"/>
      <c r="AO68" s="6"/>
      <c r="AP68" s="261" t="s">
        <v>139</v>
      </c>
      <c r="AQ68" s="262" t="s">
        <v>570</v>
      </c>
      <c r="AR68" s="262" t="s">
        <v>446</v>
      </c>
      <c r="AS68" s="262" t="s">
        <v>26</v>
      </c>
      <c r="AT68" s="261" t="s">
        <v>27</v>
      </c>
      <c r="AU68" s="259"/>
      <c r="AV68" s="260">
        <v>0.56000000000000005</v>
      </c>
      <c r="AW68" s="246"/>
      <c r="AX68" s="246"/>
      <c r="AY68" s="246"/>
      <c r="AZ68" s="246"/>
    </row>
    <row r="69" spans="1:52" ht="18.75" customHeight="1" x14ac:dyDescent="0.3">
      <c r="A69" s="303" t="s">
        <v>401</v>
      </c>
      <c r="B69" s="53">
        <v>0</v>
      </c>
      <c r="C69" s="368"/>
      <c r="D69" s="369"/>
      <c r="F69" s="303" t="s">
        <v>401</v>
      </c>
      <c r="G69" s="237"/>
      <c r="H69" s="237"/>
      <c r="I69" s="53">
        <v>0</v>
      </c>
      <c r="J69" s="368"/>
      <c r="K69" s="369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280"/>
      <c r="AF69" s="280"/>
      <c r="AG69" s="280"/>
      <c r="AH69" s="6"/>
      <c r="AI69" s="281"/>
      <c r="AJ69" s="281"/>
      <c r="AK69" s="280"/>
      <c r="AL69" s="280"/>
      <c r="AM69" s="280"/>
      <c r="AN69" s="6"/>
      <c r="AO69" s="6"/>
      <c r="AP69" s="261" t="s">
        <v>140</v>
      </c>
      <c r="AQ69" s="262" t="s">
        <v>571</v>
      </c>
      <c r="AR69" s="262" t="s">
        <v>447</v>
      </c>
      <c r="AS69" s="262" t="s">
        <v>33</v>
      </c>
      <c r="AT69" s="261" t="s">
        <v>335</v>
      </c>
      <c r="AU69" s="259"/>
      <c r="AV69" s="260">
        <v>0.56999999999999995</v>
      </c>
      <c r="AW69" s="246"/>
      <c r="AX69" s="246"/>
      <c r="AY69" s="246"/>
      <c r="AZ69" s="246"/>
    </row>
    <row r="70" spans="1:52" ht="18.75" customHeight="1" x14ac:dyDescent="0.3">
      <c r="A70" s="303" t="s">
        <v>401</v>
      </c>
      <c r="B70" s="53">
        <v>0</v>
      </c>
      <c r="C70" s="368"/>
      <c r="D70" s="369"/>
      <c r="F70" s="303" t="s">
        <v>401</v>
      </c>
      <c r="G70" s="237"/>
      <c r="H70" s="237"/>
      <c r="I70" s="53">
        <v>0</v>
      </c>
      <c r="J70" s="368"/>
      <c r="K70" s="369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280"/>
      <c r="AF70" s="280"/>
      <c r="AG70" s="280"/>
      <c r="AH70" s="6"/>
      <c r="AI70" s="281"/>
      <c r="AJ70" s="281"/>
      <c r="AK70" s="280"/>
      <c r="AL70" s="280"/>
      <c r="AM70" s="280"/>
      <c r="AN70" s="6"/>
      <c r="AO70" s="6"/>
      <c r="AP70" s="261" t="s">
        <v>141</v>
      </c>
      <c r="AQ70" s="262" t="s">
        <v>572</v>
      </c>
      <c r="AR70" s="262" t="s">
        <v>711</v>
      </c>
      <c r="AS70" s="262" t="s">
        <v>240</v>
      </c>
      <c r="AT70" s="261" t="s">
        <v>336</v>
      </c>
      <c r="AU70" s="259"/>
      <c r="AV70" s="260">
        <v>0.57999999999999996</v>
      </c>
      <c r="AW70" s="246"/>
      <c r="AX70" s="246"/>
      <c r="AY70" s="246"/>
      <c r="AZ70" s="246"/>
    </row>
    <row r="71" spans="1:52" ht="18.75" customHeight="1" x14ac:dyDescent="0.3">
      <c r="A71" s="303" t="s">
        <v>401</v>
      </c>
      <c r="B71" s="53">
        <v>0</v>
      </c>
      <c r="C71" s="368"/>
      <c r="D71" s="369"/>
      <c r="F71" s="303" t="s">
        <v>401</v>
      </c>
      <c r="G71" s="237"/>
      <c r="H71" s="237"/>
      <c r="I71" s="53">
        <v>0</v>
      </c>
      <c r="J71" s="368"/>
      <c r="K71" s="369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280"/>
      <c r="AF71" s="280"/>
      <c r="AG71" s="280"/>
      <c r="AH71" s="6"/>
      <c r="AI71" s="281"/>
      <c r="AJ71" s="281"/>
      <c r="AK71" s="280"/>
      <c r="AL71" s="280"/>
      <c r="AM71" s="280"/>
      <c r="AN71" s="6"/>
      <c r="AO71" s="6"/>
      <c r="AP71" s="261" t="s">
        <v>142</v>
      </c>
      <c r="AQ71" s="262" t="s">
        <v>573</v>
      </c>
      <c r="AR71" s="262" t="s">
        <v>448</v>
      </c>
      <c r="AS71" s="262" t="s">
        <v>241</v>
      </c>
      <c r="AT71" s="261" t="s">
        <v>337</v>
      </c>
      <c r="AU71" s="259"/>
      <c r="AV71" s="260">
        <v>0.59</v>
      </c>
      <c r="AW71" s="246"/>
      <c r="AX71" s="246"/>
      <c r="AY71" s="246"/>
      <c r="AZ71" s="246"/>
    </row>
    <row r="72" spans="1:52" ht="18.75" customHeight="1" x14ac:dyDescent="0.3">
      <c r="A72" s="303" t="s">
        <v>401</v>
      </c>
      <c r="B72" s="53">
        <v>0</v>
      </c>
      <c r="C72" s="368"/>
      <c r="D72" s="369"/>
      <c r="F72" s="236" t="s">
        <v>401</v>
      </c>
      <c r="G72" s="237"/>
      <c r="H72" s="237"/>
      <c r="I72" s="53">
        <v>0</v>
      </c>
      <c r="J72" s="368"/>
      <c r="K72" s="369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280"/>
      <c r="AF72" s="280"/>
      <c r="AG72" s="280"/>
      <c r="AH72" s="6"/>
      <c r="AI72" s="281"/>
      <c r="AJ72" s="281"/>
      <c r="AK72" s="280"/>
      <c r="AL72" s="280"/>
      <c r="AM72" s="280"/>
      <c r="AN72" s="6"/>
      <c r="AO72" s="6"/>
      <c r="AP72" s="261" t="s">
        <v>143</v>
      </c>
      <c r="AQ72" s="262" t="s">
        <v>574</v>
      </c>
      <c r="AR72" s="262" t="s">
        <v>449</v>
      </c>
      <c r="AS72" s="262" t="s">
        <v>242</v>
      </c>
      <c r="AT72" s="261" t="s">
        <v>338</v>
      </c>
      <c r="AU72" s="259"/>
      <c r="AV72" s="260">
        <v>0.6</v>
      </c>
      <c r="AW72" s="246"/>
      <c r="AX72" s="246"/>
      <c r="AY72" s="246"/>
      <c r="AZ72" s="246"/>
    </row>
    <row r="73" spans="1:52" ht="18.75" customHeight="1" x14ac:dyDescent="0.3">
      <c r="A73" s="303" t="s">
        <v>401</v>
      </c>
      <c r="B73" s="53">
        <v>0</v>
      </c>
      <c r="C73" s="368"/>
      <c r="D73" s="369"/>
      <c r="F73" s="303" t="s">
        <v>401</v>
      </c>
      <c r="G73" s="237"/>
      <c r="H73" s="237"/>
      <c r="I73" s="53">
        <v>0</v>
      </c>
      <c r="J73" s="368"/>
      <c r="K73" s="369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280"/>
      <c r="AF73" s="280"/>
      <c r="AG73" s="280"/>
      <c r="AH73" s="6"/>
      <c r="AI73" s="281"/>
      <c r="AJ73" s="281"/>
      <c r="AK73" s="280"/>
      <c r="AL73" s="280"/>
      <c r="AM73" s="280"/>
      <c r="AN73" s="6"/>
      <c r="AO73" s="6"/>
      <c r="AP73" s="261" t="s">
        <v>144</v>
      </c>
      <c r="AQ73" s="262" t="s">
        <v>575</v>
      </c>
      <c r="AR73" s="262" t="s">
        <v>712</v>
      </c>
      <c r="AS73" s="262" t="s">
        <v>243</v>
      </c>
      <c r="AT73" s="261"/>
      <c r="AU73" s="259"/>
      <c r="AV73" s="260">
        <v>0.61</v>
      </c>
      <c r="AW73" s="246"/>
      <c r="AX73" s="246"/>
      <c r="AY73" s="246"/>
      <c r="AZ73" s="246"/>
    </row>
    <row r="74" spans="1:52" ht="18.75" customHeight="1" thickBot="1" x14ac:dyDescent="0.35">
      <c r="A74" s="214" t="s">
        <v>401</v>
      </c>
      <c r="B74" s="56">
        <v>0</v>
      </c>
      <c r="C74" s="370"/>
      <c r="D74" s="371"/>
      <c r="F74" s="148" t="s">
        <v>401</v>
      </c>
      <c r="G74" s="149"/>
      <c r="H74" s="149"/>
      <c r="I74" s="56">
        <v>0</v>
      </c>
      <c r="J74" s="370"/>
      <c r="K74" s="371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280"/>
      <c r="AF74" s="280"/>
      <c r="AG74" s="280"/>
      <c r="AH74" s="6"/>
      <c r="AI74" s="281"/>
      <c r="AJ74" s="281"/>
      <c r="AK74" s="280"/>
      <c r="AL74" s="280"/>
      <c r="AM74" s="280"/>
      <c r="AN74" s="6"/>
      <c r="AO74" s="6"/>
      <c r="AP74" s="261" t="s">
        <v>145</v>
      </c>
      <c r="AQ74" s="262" t="s">
        <v>576</v>
      </c>
      <c r="AR74" s="262" t="s">
        <v>450</v>
      </c>
      <c r="AS74" s="262" t="s">
        <v>244</v>
      </c>
      <c r="AT74" s="261" t="s">
        <v>339</v>
      </c>
      <c r="AU74" s="259"/>
      <c r="AV74" s="260">
        <v>0.62</v>
      </c>
      <c r="AW74" s="246"/>
      <c r="AX74" s="246"/>
      <c r="AY74" s="246"/>
      <c r="AZ74" s="246"/>
    </row>
    <row r="75" spans="1:52" ht="44.25" customHeight="1" x14ac:dyDescent="0.3">
      <c r="A75" s="337" t="s">
        <v>695</v>
      </c>
      <c r="B75" s="338"/>
      <c r="C75" s="1"/>
      <c r="G75" s="372" t="s">
        <v>650</v>
      </c>
      <c r="H75" s="372"/>
      <c r="I75" s="372"/>
      <c r="J75" s="373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280"/>
      <c r="AF75" s="280"/>
      <c r="AG75" s="280"/>
      <c r="AH75" s="6"/>
      <c r="AI75" s="281"/>
      <c r="AJ75" s="281"/>
      <c r="AK75" s="280"/>
      <c r="AL75" s="280"/>
      <c r="AM75" s="280"/>
      <c r="AN75" s="6"/>
      <c r="AO75" s="6"/>
      <c r="AP75" s="261" t="s">
        <v>146</v>
      </c>
      <c r="AQ75" s="262" t="s">
        <v>577</v>
      </c>
      <c r="AR75" s="262" t="s">
        <v>451</v>
      </c>
      <c r="AS75" s="262" t="s">
        <v>245</v>
      </c>
      <c r="AT75" s="261" t="s">
        <v>340</v>
      </c>
      <c r="AU75" s="259"/>
      <c r="AV75" s="260">
        <v>0.63</v>
      </c>
      <c r="AW75" s="246"/>
      <c r="AX75" s="246"/>
      <c r="AY75" s="246"/>
      <c r="AZ75" s="246"/>
    </row>
    <row r="76" spans="1:52" ht="20.25" customHeight="1" thickBot="1" x14ac:dyDescent="0.35">
      <c r="A76" s="139"/>
      <c r="B76" s="139"/>
      <c r="C76" s="11"/>
      <c r="G76" s="299"/>
      <c r="H76" s="299"/>
      <c r="I76" s="299"/>
      <c r="J76" s="298"/>
      <c r="K76" s="62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7"/>
      <c r="AE76" s="280"/>
      <c r="AF76" s="280"/>
      <c r="AG76" s="280"/>
      <c r="AH76" s="6"/>
      <c r="AI76" s="281"/>
      <c r="AJ76" s="281"/>
      <c r="AK76" s="280"/>
      <c r="AL76" s="280"/>
      <c r="AM76" s="280"/>
      <c r="AN76" s="6"/>
      <c r="AO76" s="6"/>
      <c r="AP76" s="261" t="s">
        <v>147</v>
      </c>
      <c r="AQ76" s="262" t="s">
        <v>578</v>
      </c>
      <c r="AR76" s="262" t="s">
        <v>452</v>
      </c>
      <c r="AS76" s="262" t="s">
        <v>246</v>
      </c>
      <c r="AT76" s="261" t="s">
        <v>341</v>
      </c>
      <c r="AU76" s="259"/>
      <c r="AV76" s="260">
        <v>0.64</v>
      </c>
      <c r="AW76" s="246"/>
      <c r="AX76" s="246"/>
      <c r="AY76" s="246"/>
      <c r="AZ76" s="246"/>
    </row>
    <row r="77" spans="1:52" ht="19.5" customHeight="1" x14ac:dyDescent="0.3">
      <c r="A77" s="204" t="s">
        <v>57</v>
      </c>
      <c r="B77" s="159">
        <f>SUM(B78:B88)</f>
        <v>0</v>
      </c>
      <c r="C77" s="358" t="s">
        <v>736</v>
      </c>
      <c r="D77" s="359"/>
      <c r="F77" s="356" t="s">
        <v>64</v>
      </c>
      <c r="G77" s="357"/>
      <c r="H77" s="357"/>
      <c r="I77" s="159">
        <f>SUM(I78:I81)</f>
        <v>0</v>
      </c>
      <c r="J77" s="358" t="s">
        <v>736</v>
      </c>
      <c r="K77" s="359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7"/>
      <c r="AE77" s="280"/>
      <c r="AF77" s="280"/>
      <c r="AG77" s="280"/>
      <c r="AH77" s="6"/>
      <c r="AI77" s="281"/>
      <c r="AJ77" s="281"/>
      <c r="AK77" s="280"/>
      <c r="AL77" s="280"/>
      <c r="AM77" s="280"/>
      <c r="AN77" s="6"/>
      <c r="AO77" s="6"/>
      <c r="AP77" s="261" t="s">
        <v>148</v>
      </c>
      <c r="AQ77" s="262" t="s">
        <v>579</v>
      </c>
      <c r="AR77" s="262" t="s">
        <v>453</v>
      </c>
      <c r="AS77" s="262" t="s">
        <v>247</v>
      </c>
      <c r="AT77" s="261" t="s">
        <v>342</v>
      </c>
      <c r="AU77" s="259"/>
      <c r="AV77" s="260">
        <v>0.65</v>
      </c>
      <c r="AW77" s="246"/>
      <c r="AX77" s="246"/>
      <c r="AY77" s="246"/>
      <c r="AZ77" s="246"/>
    </row>
    <row r="78" spans="1:52" ht="19.5" customHeight="1" x14ac:dyDescent="0.3">
      <c r="A78" s="135" t="s">
        <v>59</v>
      </c>
      <c r="B78" s="53">
        <v>0</v>
      </c>
      <c r="C78" s="374"/>
      <c r="D78" s="375"/>
      <c r="F78" s="354" t="s">
        <v>65</v>
      </c>
      <c r="G78" s="355"/>
      <c r="H78" s="355"/>
      <c r="I78" s="245">
        <v>0</v>
      </c>
      <c r="J78" s="374"/>
      <c r="K78" s="37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7"/>
      <c r="AE78" s="280"/>
      <c r="AF78" s="280"/>
      <c r="AG78" s="280"/>
      <c r="AH78" s="6"/>
      <c r="AI78" s="6"/>
      <c r="AJ78" s="6"/>
      <c r="AK78" s="280"/>
      <c r="AL78" s="280"/>
      <c r="AM78" s="280"/>
      <c r="AN78" s="6"/>
      <c r="AO78" s="6"/>
      <c r="AP78" s="261" t="s">
        <v>149</v>
      </c>
      <c r="AQ78" s="262" t="s">
        <v>580</v>
      </c>
      <c r="AR78" s="262" t="s">
        <v>454</v>
      </c>
      <c r="AS78" s="262" t="s">
        <v>248</v>
      </c>
      <c r="AT78" s="261" t="s">
        <v>343</v>
      </c>
      <c r="AU78" s="259"/>
      <c r="AV78" s="260">
        <v>0.66</v>
      </c>
      <c r="AW78" s="246"/>
      <c r="AX78" s="246"/>
      <c r="AY78" s="246"/>
      <c r="AZ78" s="246"/>
    </row>
    <row r="79" spans="1:52" ht="33" customHeight="1" x14ac:dyDescent="0.3">
      <c r="A79" s="349" t="s">
        <v>725</v>
      </c>
      <c r="B79" s="350"/>
      <c r="C79" s="368"/>
      <c r="D79" s="369"/>
      <c r="F79" s="297" t="s">
        <v>401</v>
      </c>
      <c r="G79" s="58"/>
      <c r="H79" s="58"/>
      <c r="I79" s="125">
        <v>0</v>
      </c>
      <c r="J79" s="368"/>
      <c r="K79" s="369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7"/>
      <c r="AE79" s="280"/>
      <c r="AF79" s="282"/>
      <c r="AG79" s="282"/>
      <c r="AH79" s="6"/>
      <c r="AI79" s="283"/>
      <c r="AJ79" s="283"/>
      <c r="AK79" s="6"/>
      <c r="AL79" s="6"/>
      <c r="AM79" s="6"/>
      <c r="AN79" s="6"/>
      <c r="AO79" s="6"/>
      <c r="AP79" s="261" t="s">
        <v>150</v>
      </c>
      <c r="AQ79" s="262" t="s">
        <v>581</v>
      </c>
      <c r="AR79" s="262" t="s">
        <v>455</v>
      </c>
      <c r="AS79" s="262" t="s">
        <v>249</v>
      </c>
      <c r="AT79" s="261" t="s">
        <v>344</v>
      </c>
      <c r="AU79" s="259"/>
      <c r="AV79" s="260">
        <v>0.67</v>
      </c>
      <c r="AW79" s="246"/>
      <c r="AX79" s="246"/>
      <c r="AY79" s="246"/>
      <c r="AZ79" s="246"/>
    </row>
    <row r="80" spans="1:52" ht="18.75" customHeight="1" x14ac:dyDescent="0.3">
      <c r="A80" s="135" t="s">
        <v>704</v>
      </c>
      <c r="B80" s="53">
        <v>0</v>
      </c>
      <c r="C80" s="368"/>
      <c r="D80" s="369"/>
      <c r="F80" s="297" t="s">
        <v>401</v>
      </c>
      <c r="G80" s="58"/>
      <c r="H80" s="58"/>
      <c r="I80" s="125">
        <v>0</v>
      </c>
      <c r="J80" s="368"/>
      <c r="K80" s="369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7"/>
      <c r="AE80" s="280"/>
      <c r="AF80" s="282"/>
      <c r="AG80" s="282"/>
      <c r="AH80" s="6"/>
      <c r="AI80" s="283"/>
      <c r="AJ80" s="283"/>
      <c r="AK80" s="6"/>
      <c r="AL80" s="6"/>
      <c r="AM80" s="6"/>
      <c r="AN80" s="6"/>
      <c r="AO80" s="6"/>
      <c r="AP80" s="261" t="s">
        <v>151</v>
      </c>
      <c r="AQ80" s="262" t="s">
        <v>582</v>
      </c>
      <c r="AR80" s="262" t="s">
        <v>456</v>
      </c>
      <c r="AS80" s="262" t="s">
        <v>250</v>
      </c>
      <c r="AT80" s="261" t="s">
        <v>345</v>
      </c>
      <c r="AU80" s="259"/>
      <c r="AV80" s="260">
        <v>0.68</v>
      </c>
      <c r="AW80" s="246"/>
      <c r="AX80" s="246"/>
      <c r="AY80" s="246"/>
      <c r="AZ80" s="246"/>
    </row>
    <row r="81" spans="1:52" ht="18.75" customHeight="1" thickBot="1" x14ac:dyDescent="0.35">
      <c r="A81" s="205" t="s">
        <v>677</v>
      </c>
      <c r="B81" s="53">
        <v>0</v>
      </c>
      <c r="C81" s="368"/>
      <c r="D81" s="369"/>
      <c r="F81" s="123" t="s">
        <v>401</v>
      </c>
      <c r="G81" s="304"/>
      <c r="H81" s="304"/>
      <c r="I81" s="61">
        <v>0</v>
      </c>
      <c r="J81" s="370"/>
      <c r="K81" s="371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7"/>
      <c r="AE81" s="282"/>
      <c r="AF81" s="282"/>
      <c r="AG81" s="282"/>
      <c r="AH81" s="6"/>
      <c r="AI81" s="284"/>
      <c r="AJ81" s="284"/>
      <c r="AK81" s="284"/>
      <c r="AL81" s="285"/>
      <c r="AM81" s="6"/>
      <c r="AN81" s="6"/>
      <c r="AO81" s="6"/>
      <c r="AP81" s="261" t="s">
        <v>152</v>
      </c>
      <c r="AQ81" s="262" t="s">
        <v>583</v>
      </c>
      <c r="AR81" s="262" t="s">
        <v>457</v>
      </c>
      <c r="AS81" s="262" t="s">
        <v>252</v>
      </c>
      <c r="AT81" s="261" t="s">
        <v>347</v>
      </c>
      <c r="AU81" s="259"/>
      <c r="AV81" s="260">
        <v>0.69</v>
      </c>
      <c r="AW81" s="246"/>
      <c r="AX81" s="246"/>
      <c r="AY81" s="246"/>
      <c r="AZ81" s="246"/>
    </row>
    <row r="82" spans="1:52" ht="18.75" customHeight="1" x14ac:dyDescent="0.3">
      <c r="A82" s="205" t="s">
        <v>678</v>
      </c>
      <c r="B82" s="53">
        <v>0</v>
      </c>
      <c r="C82" s="368"/>
      <c r="D82" s="369"/>
      <c r="E82" s="11"/>
      <c r="F82" s="59"/>
      <c r="G82" s="60"/>
      <c r="H82" s="55"/>
      <c r="I82" s="63"/>
      <c r="J82" s="63"/>
      <c r="K82" s="62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7"/>
      <c r="AE82" s="282"/>
      <c r="AF82" s="282"/>
      <c r="AG82" s="282"/>
      <c r="AH82" s="6"/>
      <c r="AI82" s="284"/>
      <c r="AJ82" s="284"/>
      <c r="AK82" s="285"/>
      <c r="AL82" s="6"/>
      <c r="AM82" s="286"/>
      <c r="AN82" s="6"/>
      <c r="AO82" s="6"/>
      <c r="AP82" s="261" t="s">
        <v>153</v>
      </c>
      <c r="AQ82" s="262" t="s">
        <v>584</v>
      </c>
      <c r="AR82" s="262" t="s">
        <v>458</v>
      </c>
      <c r="AS82" s="262" t="s">
        <v>35</v>
      </c>
      <c r="AT82" s="261" t="s">
        <v>36</v>
      </c>
      <c r="AU82" s="259"/>
      <c r="AV82" s="260">
        <v>0.7</v>
      </c>
      <c r="AW82" s="246"/>
      <c r="AX82" s="246"/>
      <c r="AY82" s="246"/>
      <c r="AZ82" s="246"/>
    </row>
    <row r="83" spans="1:52" ht="18.75" customHeight="1" x14ac:dyDescent="0.3">
      <c r="A83" s="135" t="s">
        <v>700</v>
      </c>
      <c r="B83" s="53">
        <v>0</v>
      </c>
      <c r="C83" s="368"/>
      <c r="D83" s="369"/>
      <c r="E83" s="124"/>
      <c r="F83" s="59"/>
      <c r="G83" s="60"/>
      <c r="H83" s="55"/>
      <c r="I83" s="63"/>
      <c r="J83" s="63"/>
      <c r="K83" s="62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7"/>
      <c r="AE83" s="282"/>
      <c r="AF83" s="282"/>
      <c r="AG83" s="282"/>
      <c r="AH83" s="6"/>
      <c r="AI83" s="283"/>
      <c r="AJ83" s="283"/>
      <c r="AK83" s="285"/>
      <c r="AL83" s="6"/>
      <c r="AM83" s="286"/>
      <c r="AN83" s="6"/>
      <c r="AO83" s="6"/>
      <c r="AP83" s="261" t="s">
        <v>154</v>
      </c>
      <c r="AQ83" s="262" t="s">
        <v>585</v>
      </c>
      <c r="AR83" s="262" t="s">
        <v>459</v>
      </c>
      <c r="AS83" s="262" t="s">
        <v>253</v>
      </c>
      <c r="AT83" s="261" t="s">
        <v>348</v>
      </c>
      <c r="AU83" s="259"/>
      <c r="AV83" s="260">
        <v>0.71</v>
      </c>
      <c r="AW83" s="246"/>
      <c r="AX83" s="246"/>
      <c r="AY83" s="246"/>
      <c r="AZ83" s="246"/>
    </row>
    <row r="84" spans="1:52" ht="18.75" customHeight="1" x14ac:dyDescent="0.3">
      <c r="A84" s="297" t="s">
        <v>401</v>
      </c>
      <c r="B84" s="53">
        <v>0</v>
      </c>
      <c r="C84" s="368"/>
      <c r="D84" s="369"/>
      <c r="E84" s="124"/>
      <c r="F84" s="59"/>
      <c r="G84" s="60"/>
      <c r="H84" s="55"/>
      <c r="I84" s="63"/>
      <c r="J84" s="63"/>
      <c r="K84" s="62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7"/>
      <c r="AE84" s="282"/>
      <c r="AF84" s="282"/>
      <c r="AG84" s="282"/>
      <c r="AH84" s="6"/>
      <c r="AI84" s="283"/>
      <c r="AJ84" s="283"/>
      <c r="AK84" s="285"/>
      <c r="AL84" s="6"/>
      <c r="AM84" s="286"/>
      <c r="AN84" s="6"/>
      <c r="AO84" s="6"/>
      <c r="AP84" s="261" t="s">
        <v>155</v>
      </c>
      <c r="AQ84" s="262" t="s">
        <v>586</v>
      </c>
      <c r="AR84" s="262" t="s">
        <v>460</v>
      </c>
      <c r="AS84" s="262" t="s">
        <v>254</v>
      </c>
      <c r="AT84" s="261" t="s">
        <v>349</v>
      </c>
      <c r="AU84" s="259"/>
      <c r="AV84" s="260">
        <v>0.72</v>
      </c>
      <c r="AW84" s="246"/>
      <c r="AX84" s="246"/>
      <c r="AY84" s="246"/>
      <c r="AZ84" s="246"/>
    </row>
    <row r="85" spans="1:52" ht="18.75" customHeight="1" x14ac:dyDescent="0.3">
      <c r="A85" s="297" t="s">
        <v>401</v>
      </c>
      <c r="B85" s="53">
        <v>0</v>
      </c>
      <c r="C85" s="368"/>
      <c r="D85" s="369"/>
      <c r="E85" s="124"/>
      <c r="F85" s="59"/>
      <c r="G85" s="60"/>
      <c r="H85" s="55"/>
      <c r="I85" s="63"/>
      <c r="J85" s="63"/>
      <c r="K85" s="62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7"/>
      <c r="AE85" s="282"/>
      <c r="AF85" s="282"/>
      <c r="AG85" s="282"/>
      <c r="AH85" s="6"/>
      <c r="AI85" s="283"/>
      <c r="AJ85" s="283"/>
      <c r="AK85" s="285"/>
      <c r="AL85" s="6"/>
      <c r="AM85" s="286"/>
      <c r="AN85" s="6"/>
      <c r="AO85" s="6"/>
      <c r="AP85" s="261" t="s">
        <v>156</v>
      </c>
      <c r="AQ85" s="262" t="s">
        <v>587</v>
      </c>
      <c r="AR85" s="262" t="s">
        <v>461</v>
      </c>
      <c r="AS85" s="262" t="s">
        <v>255</v>
      </c>
      <c r="AT85" s="261" t="s">
        <v>350</v>
      </c>
      <c r="AU85" s="259"/>
      <c r="AV85" s="260">
        <v>0.73</v>
      </c>
      <c r="AW85" s="246"/>
      <c r="AX85" s="246"/>
      <c r="AY85" s="246"/>
      <c r="AZ85" s="246"/>
    </row>
    <row r="86" spans="1:52" ht="18.75" customHeight="1" x14ac:dyDescent="0.3">
      <c r="A86" s="297" t="s">
        <v>401</v>
      </c>
      <c r="B86" s="53">
        <v>0</v>
      </c>
      <c r="C86" s="368"/>
      <c r="D86" s="369"/>
      <c r="E86" s="124"/>
      <c r="F86" s="59"/>
      <c r="G86" s="60"/>
      <c r="H86" s="55"/>
      <c r="I86" s="63"/>
      <c r="J86" s="63"/>
      <c r="K86" s="62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7"/>
      <c r="AE86" s="282"/>
      <c r="AF86" s="282"/>
      <c r="AG86" s="282"/>
      <c r="AH86" s="6"/>
      <c r="AI86" s="283"/>
      <c r="AJ86" s="283"/>
      <c r="AK86" s="285"/>
      <c r="AL86" s="6"/>
      <c r="AM86" s="286"/>
      <c r="AN86" s="6"/>
      <c r="AO86" s="6"/>
      <c r="AP86" s="261" t="s">
        <v>157</v>
      </c>
      <c r="AQ86" s="262" t="s">
        <v>588</v>
      </c>
      <c r="AR86" s="262" t="s">
        <v>462</v>
      </c>
      <c r="AS86" s="262" t="s">
        <v>722</v>
      </c>
      <c r="AT86" s="261" t="s">
        <v>351</v>
      </c>
      <c r="AU86" s="259"/>
      <c r="AV86" s="260">
        <v>0.74</v>
      </c>
      <c r="AW86" s="246"/>
      <c r="AX86" s="246"/>
      <c r="AY86" s="246"/>
      <c r="AZ86" s="246"/>
    </row>
    <row r="87" spans="1:52" ht="18.75" customHeight="1" x14ac:dyDescent="0.3">
      <c r="A87" s="297" t="s">
        <v>401</v>
      </c>
      <c r="B87" s="53">
        <v>0</v>
      </c>
      <c r="C87" s="368"/>
      <c r="D87" s="369"/>
      <c r="E87" s="124"/>
      <c r="F87" s="59"/>
      <c r="G87" s="60"/>
      <c r="H87" s="55"/>
      <c r="I87" s="63"/>
      <c r="J87" s="63"/>
      <c r="K87" s="62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7"/>
      <c r="AE87" s="282"/>
      <c r="AF87" s="282"/>
      <c r="AG87" s="282"/>
      <c r="AH87" s="6"/>
      <c r="AI87" s="283"/>
      <c r="AJ87" s="283"/>
      <c r="AK87" s="285"/>
      <c r="AL87" s="6"/>
      <c r="AM87" s="286"/>
      <c r="AN87" s="6"/>
      <c r="AO87" s="6"/>
      <c r="AP87" s="261" t="s">
        <v>158</v>
      </c>
      <c r="AQ87" s="262" t="s">
        <v>589</v>
      </c>
      <c r="AR87" s="262" t="s">
        <v>463</v>
      </c>
      <c r="AS87" s="262" t="s">
        <v>256</v>
      </c>
      <c r="AT87" s="261" t="s">
        <v>352</v>
      </c>
      <c r="AU87" s="259"/>
      <c r="AV87" s="260">
        <v>0.75</v>
      </c>
      <c r="AW87" s="246"/>
      <c r="AX87" s="246"/>
      <c r="AY87" s="246"/>
      <c r="AZ87" s="246"/>
    </row>
    <row r="88" spans="1:52" ht="18.75" customHeight="1" thickBot="1" x14ac:dyDescent="0.35">
      <c r="A88" s="123" t="s">
        <v>401</v>
      </c>
      <c r="B88" s="56">
        <v>0</v>
      </c>
      <c r="C88" s="370"/>
      <c r="D88" s="371"/>
      <c r="E88" s="124"/>
      <c r="F88" s="59"/>
      <c r="G88" s="60"/>
      <c r="H88" s="55"/>
      <c r="I88" s="63"/>
      <c r="J88" s="63"/>
      <c r="K88" s="62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7"/>
      <c r="AE88" s="282"/>
      <c r="AF88" s="282"/>
      <c r="AG88" s="282"/>
      <c r="AH88" s="6"/>
      <c r="AI88" s="283"/>
      <c r="AJ88" s="283"/>
      <c r="AK88" s="285"/>
      <c r="AL88" s="6"/>
      <c r="AM88" s="286"/>
      <c r="AN88" s="6"/>
      <c r="AO88" s="6"/>
      <c r="AP88" s="261" t="s">
        <v>159</v>
      </c>
      <c r="AQ88" s="262" t="s">
        <v>590</v>
      </c>
      <c r="AR88" s="262" t="s">
        <v>464</v>
      </c>
      <c r="AS88" s="262" t="s">
        <v>257</v>
      </c>
      <c r="AT88" s="261" t="s">
        <v>353</v>
      </c>
      <c r="AU88" s="259"/>
      <c r="AV88" s="260">
        <v>0.76</v>
      </c>
      <c r="AW88" s="246"/>
      <c r="AX88" s="246"/>
      <c r="AY88" s="246"/>
      <c r="AZ88" s="246"/>
    </row>
    <row r="89" spans="1:52" ht="44.25" customHeight="1" x14ac:dyDescent="0.3">
      <c r="A89" s="348" t="s">
        <v>399</v>
      </c>
      <c r="B89" s="348"/>
      <c r="C89" s="1"/>
      <c r="D89" s="1"/>
      <c r="E89" s="57"/>
      <c r="F89" s="59"/>
      <c r="G89" s="60"/>
      <c r="H89" s="55"/>
      <c r="I89" s="63"/>
      <c r="J89" s="63"/>
      <c r="K89" s="62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7"/>
      <c r="AE89" s="282"/>
      <c r="AF89" s="287"/>
      <c r="AG89" s="287"/>
      <c r="AH89" s="281"/>
      <c r="AI89" s="281"/>
      <c r="AJ89" s="281"/>
      <c r="AK89" s="285"/>
      <c r="AL89" s="6"/>
      <c r="AM89" s="286"/>
      <c r="AN89" s="6"/>
      <c r="AO89" s="6"/>
      <c r="AP89" s="261" t="s">
        <v>160</v>
      </c>
      <c r="AQ89" s="262" t="s">
        <v>591</v>
      </c>
      <c r="AR89" s="262" t="s">
        <v>465</v>
      </c>
      <c r="AS89" s="262" t="s">
        <v>258</v>
      </c>
      <c r="AT89" s="261" t="s">
        <v>354</v>
      </c>
      <c r="AU89" s="259"/>
      <c r="AV89" s="260">
        <v>0.77</v>
      </c>
      <c r="AW89" s="246"/>
      <c r="AX89" s="246"/>
      <c r="AY89" s="246"/>
      <c r="AZ89" s="246"/>
    </row>
    <row r="90" spans="1:52" ht="19.5" customHeight="1" thickBot="1" x14ac:dyDescent="0.35">
      <c r="A90" s="126"/>
      <c r="B90" s="126"/>
      <c r="C90" s="1"/>
      <c r="D90" s="1"/>
      <c r="E90" s="57"/>
      <c r="F90" s="59"/>
      <c r="G90" s="60"/>
      <c r="H90" s="55"/>
      <c r="I90" s="63"/>
      <c r="J90" s="63"/>
      <c r="K90" s="62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7"/>
      <c r="AE90" s="287"/>
      <c r="AF90" s="282"/>
      <c r="AG90" s="282"/>
      <c r="AH90" s="283"/>
      <c r="AI90" s="285"/>
      <c r="AJ90" s="285"/>
      <c r="AK90" s="285"/>
      <c r="AL90" s="6"/>
      <c r="AM90" s="286"/>
      <c r="AN90" s="286"/>
      <c r="AO90" s="286"/>
      <c r="AP90" s="261" t="s">
        <v>161</v>
      </c>
      <c r="AQ90" s="262" t="s">
        <v>592</v>
      </c>
      <c r="AR90" s="262" t="s">
        <v>466</v>
      </c>
      <c r="AS90" s="262" t="s">
        <v>259</v>
      </c>
      <c r="AT90" s="261" t="s">
        <v>355</v>
      </c>
      <c r="AU90" s="259"/>
      <c r="AV90" s="260">
        <v>0.78</v>
      </c>
      <c r="AW90" s="246"/>
      <c r="AX90" s="246"/>
      <c r="AY90" s="246"/>
      <c r="AZ90" s="246"/>
    </row>
    <row r="91" spans="1:52" ht="19.5" customHeight="1" thickBot="1" x14ac:dyDescent="0.35">
      <c r="A91" s="342" t="s">
        <v>674</v>
      </c>
      <c r="B91" s="343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4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280"/>
      <c r="AF91" s="282"/>
      <c r="AG91" s="282"/>
      <c r="AH91" s="282"/>
      <c r="AI91" s="283"/>
      <c r="AJ91" s="283"/>
      <c r="AK91" s="6"/>
      <c r="AL91" s="285"/>
      <c r="AM91" s="6"/>
      <c r="AN91" s="286"/>
      <c r="AO91" s="286"/>
      <c r="AP91" s="261" t="s">
        <v>162</v>
      </c>
      <c r="AQ91" s="262" t="s">
        <v>593</v>
      </c>
      <c r="AR91" s="262" t="s">
        <v>467</v>
      </c>
      <c r="AS91" s="262" t="s">
        <v>39</v>
      </c>
      <c r="AT91" s="261" t="s">
        <v>40</v>
      </c>
      <c r="AU91" s="259"/>
      <c r="AV91" s="260">
        <v>0.79</v>
      </c>
      <c r="AW91" s="246"/>
      <c r="AX91" s="246"/>
      <c r="AY91" s="246"/>
      <c r="AZ91" s="246"/>
    </row>
    <row r="92" spans="1:52" ht="19.5" customHeight="1" x14ac:dyDescent="0.3">
      <c r="A92" s="71" t="str">
        <f>A7</f>
        <v>Unité de recherche :</v>
      </c>
      <c r="B92" s="203" t="str">
        <f>B7</f>
        <v>-</v>
      </c>
      <c r="C92" s="64"/>
      <c r="D92" s="64"/>
      <c r="E92" s="66"/>
      <c r="F92" s="64"/>
      <c r="G92" s="67"/>
      <c r="H92" s="68"/>
      <c r="I92" s="64"/>
      <c r="J92" s="69"/>
      <c r="K92" s="69"/>
      <c r="L92" s="70"/>
      <c r="M92" s="64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282"/>
      <c r="AF92" s="282"/>
      <c r="AG92" s="282"/>
      <c r="AH92" s="282"/>
      <c r="AI92" s="283"/>
      <c r="AJ92" s="283"/>
      <c r="AK92" s="6"/>
      <c r="AL92" s="285"/>
      <c r="AM92" s="6"/>
      <c r="AN92" s="286"/>
      <c r="AO92" s="288"/>
      <c r="AP92" s="261" t="s">
        <v>163</v>
      </c>
      <c r="AQ92" s="262" t="s">
        <v>594</v>
      </c>
      <c r="AR92" s="262" t="s">
        <v>468</v>
      </c>
      <c r="AS92" s="262" t="s">
        <v>260</v>
      </c>
      <c r="AT92" s="261" t="s">
        <v>356</v>
      </c>
      <c r="AU92" s="259"/>
      <c r="AV92" s="260">
        <v>0.8</v>
      </c>
      <c r="AW92" s="246"/>
      <c r="AX92" s="246"/>
      <c r="AY92" s="246"/>
      <c r="AZ92" s="246"/>
    </row>
    <row r="93" spans="1:52" ht="19.5" customHeight="1" x14ac:dyDescent="0.3">
      <c r="A93" s="71" t="s">
        <v>2</v>
      </c>
      <c r="B93" s="133" t="str">
        <f>B5</f>
        <v>-</v>
      </c>
      <c r="C93" s="64"/>
      <c r="D93" s="64"/>
      <c r="E93" s="66"/>
      <c r="F93" s="64"/>
      <c r="G93" s="67"/>
      <c r="H93" s="68"/>
      <c r="I93" s="64"/>
      <c r="J93" s="69"/>
      <c r="K93" s="69"/>
      <c r="L93" s="70"/>
      <c r="M93" s="64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282"/>
      <c r="AF93" s="282"/>
      <c r="AG93" s="282"/>
      <c r="AH93" s="282"/>
      <c r="AI93" s="281"/>
      <c r="AJ93" s="281"/>
      <c r="AK93" s="6"/>
      <c r="AL93" s="285"/>
      <c r="AM93" s="6"/>
      <c r="AN93" s="286"/>
      <c r="AO93" s="288"/>
      <c r="AP93" s="261" t="s">
        <v>164</v>
      </c>
      <c r="AQ93" s="262" t="s">
        <v>595</v>
      </c>
      <c r="AR93" s="262" t="s">
        <v>469</v>
      </c>
      <c r="AS93" s="262" t="s">
        <v>261</v>
      </c>
      <c r="AT93" s="261" t="s">
        <v>357</v>
      </c>
      <c r="AU93" s="259"/>
      <c r="AV93" s="260">
        <v>0.81</v>
      </c>
      <c r="AW93" s="246"/>
      <c r="AX93" s="246"/>
      <c r="AY93" s="246"/>
      <c r="AZ93" s="246"/>
    </row>
    <row r="94" spans="1:52" ht="19.5" customHeight="1" x14ac:dyDescent="0.3">
      <c r="A94" s="72" t="s">
        <v>5</v>
      </c>
      <c r="B94" s="341" t="str">
        <f>B6</f>
        <v>-</v>
      </c>
      <c r="C94" s="341"/>
      <c r="D94" s="341"/>
      <c r="E94" s="341"/>
      <c r="F94" s="341"/>
      <c r="G94" s="341"/>
      <c r="H94" s="341"/>
      <c r="I94" s="341"/>
      <c r="J94" s="341"/>
      <c r="K94" s="341"/>
      <c r="L94" s="341"/>
      <c r="M94" s="64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282"/>
      <c r="AF94" s="282"/>
      <c r="AG94" s="282"/>
      <c r="AH94" s="282"/>
      <c r="AI94" s="280"/>
      <c r="AJ94" s="280"/>
      <c r="AK94" s="285"/>
      <c r="AL94" s="284"/>
      <c r="AM94" s="285"/>
      <c r="AN94" s="6"/>
      <c r="AO94" s="286"/>
      <c r="AP94" s="261" t="s">
        <v>165</v>
      </c>
      <c r="AQ94" s="262" t="s">
        <v>596</v>
      </c>
      <c r="AR94" s="262" t="s">
        <v>470</v>
      </c>
      <c r="AS94" s="262" t="s">
        <v>262</v>
      </c>
      <c r="AT94" s="261" t="s">
        <v>358</v>
      </c>
      <c r="AU94" s="259"/>
      <c r="AV94" s="260">
        <v>0.82</v>
      </c>
      <c r="AW94" s="246"/>
      <c r="AX94" s="246"/>
      <c r="AY94" s="246"/>
      <c r="AZ94" s="246"/>
    </row>
    <row r="95" spans="1:52" ht="19.5" customHeight="1" x14ac:dyDescent="0.3">
      <c r="A95" s="64"/>
      <c r="M95" s="64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282"/>
      <c r="AF95" s="282"/>
      <c r="AG95" s="282"/>
      <c r="AH95" s="282"/>
      <c r="AI95" s="289"/>
      <c r="AJ95" s="289"/>
      <c r="AK95" s="285"/>
      <c r="AL95" s="284"/>
      <c r="AM95" s="285"/>
      <c r="AN95" s="6"/>
      <c r="AO95" s="286"/>
      <c r="AP95" s="261" t="s">
        <v>166</v>
      </c>
      <c r="AQ95" s="262" t="s">
        <v>597</v>
      </c>
      <c r="AR95" s="262" t="s">
        <v>471</v>
      </c>
      <c r="AS95" s="290" t="s">
        <v>263</v>
      </c>
      <c r="AT95" s="261" t="s">
        <v>359</v>
      </c>
      <c r="AU95" s="259"/>
      <c r="AV95" s="260">
        <v>0.83</v>
      </c>
      <c r="AW95" s="246"/>
      <c r="AX95" s="246"/>
      <c r="AY95" s="246"/>
      <c r="AZ95" s="246"/>
    </row>
    <row r="96" spans="1:52" ht="26.25" customHeight="1" thickBot="1" x14ac:dyDescent="0.35">
      <c r="B96" s="65"/>
      <c r="C96" s="64"/>
      <c r="D96" s="64"/>
      <c r="E96" s="66"/>
      <c r="F96" s="64"/>
      <c r="G96" s="67"/>
      <c r="H96" s="68"/>
      <c r="I96" s="64"/>
      <c r="J96" s="69"/>
      <c r="K96" s="69"/>
      <c r="L96" s="70"/>
      <c r="M96" s="64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287"/>
      <c r="AF96" s="282"/>
      <c r="AG96" s="291"/>
      <c r="AH96" s="291"/>
      <c r="AI96" s="6"/>
      <c r="AJ96" s="6"/>
      <c r="AK96" s="6"/>
      <c r="AL96" s="284"/>
      <c r="AM96" s="285"/>
      <c r="AN96" s="280"/>
      <c r="AO96" s="280"/>
      <c r="AP96" s="261" t="s">
        <v>167</v>
      </c>
      <c r="AQ96" s="262" t="s">
        <v>598</v>
      </c>
      <c r="AR96" s="262" t="s">
        <v>472</v>
      </c>
      <c r="AS96" s="262" t="s">
        <v>264</v>
      </c>
      <c r="AT96" s="261" t="s">
        <v>360</v>
      </c>
      <c r="AU96" s="259"/>
      <c r="AV96" s="260">
        <v>0.84</v>
      </c>
      <c r="AW96" s="246"/>
      <c r="AX96" s="246"/>
      <c r="AY96" s="246"/>
      <c r="AZ96" s="246"/>
    </row>
    <row r="97" spans="1:52" ht="28.5" customHeight="1" thickBot="1" x14ac:dyDescent="0.35">
      <c r="A97" s="326" t="s">
        <v>66</v>
      </c>
      <c r="B97" s="329" t="s">
        <v>67</v>
      </c>
      <c r="C97" s="331"/>
      <c r="D97" s="329" t="s">
        <v>68</v>
      </c>
      <c r="E97" s="330"/>
      <c r="F97" s="330"/>
      <c r="G97" s="331"/>
      <c r="H97" s="326" t="s">
        <v>55</v>
      </c>
      <c r="I97" s="332" t="s">
        <v>69</v>
      </c>
      <c r="J97" s="326" t="s">
        <v>57</v>
      </c>
      <c r="K97" s="326" t="s">
        <v>56</v>
      </c>
      <c r="L97" s="332" t="s">
        <v>70</v>
      </c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212"/>
      <c r="AE97" s="291"/>
      <c r="AF97" s="291"/>
      <c r="AG97" s="291"/>
      <c r="AH97" s="6"/>
      <c r="AI97" s="6"/>
      <c r="AJ97" s="6"/>
      <c r="AK97" s="283"/>
      <c r="AL97" s="284"/>
      <c r="AM97" s="285"/>
      <c r="AN97" s="292"/>
      <c r="AO97" s="292"/>
      <c r="AP97" s="261" t="s">
        <v>168</v>
      </c>
      <c r="AQ97" s="262" t="s">
        <v>599</v>
      </c>
      <c r="AR97" s="262" t="s">
        <v>473</v>
      </c>
      <c r="AS97" s="262" t="s">
        <v>265</v>
      </c>
      <c r="AT97" s="261" t="s">
        <v>361</v>
      </c>
      <c r="AU97" s="259"/>
      <c r="AV97" s="260">
        <v>0.85</v>
      </c>
      <c r="AW97" s="246"/>
      <c r="AX97" s="246"/>
      <c r="AY97" s="246"/>
      <c r="AZ97" s="246"/>
    </row>
    <row r="98" spans="1:52" ht="29.25" customHeight="1" thickBot="1" x14ac:dyDescent="0.35">
      <c r="A98" s="327"/>
      <c r="B98" s="339"/>
      <c r="C98" s="340"/>
      <c r="D98" s="335" t="s">
        <v>71</v>
      </c>
      <c r="E98" s="336"/>
      <c r="F98" s="335" t="s">
        <v>72</v>
      </c>
      <c r="G98" s="336"/>
      <c r="H98" s="327"/>
      <c r="I98" s="333"/>
      <c r="J98" s="327"/>
      <c r="K98" s="327"/>
      <c r="L98" s="33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212"/>
      <c r="AE98" s="291"/>
      <c r="AF98" s="291"/>
      <c r="AG98" s="291"/>
      <c r="AH98" s="6"/>
      <c r="AI98" s="6"/>
      <c r="AJ98" s="6"/>
      <c r="AK98" s="280"/>
      <c r="AL98" s="286"/>
      <c r="AM98" s="288"/>
      <c r="AN98" s="292"/>
      <c r="AO98" s="292"/>
      <c r="AP98" s="261" t="s">
        <v>169</v>
      </c>
      <c r="AQ98" s="262" t="s">
        <v>600</v>
      </c>
      <c r="AR98" s="262" t="s">
        <v>474</v>
      </c>
      <c r="AS98" s="262" t="s">
        <v>723</v>
      </c>
      <c r="AT98" s="261" t="s">
        <v>362</v>
      </c>
      <c r="AU98" s="259"/>
      <c r="AV98" s="260">
        <v>0.86</v>
      </c>
      <c r="AW98" s="246"/>
      <c r="AX98" s="246"/>
      <c r="AY98" s="246"/>
      <c r="AZ98" s="246"/>
    </row>
    <row r="99" spans="1:52" ht="19.5" customHeight="1" thickBot="1" x14ac:dyDescent="0.35">
      <c r="A99" s="327"/>
      <c r="B99" s="74" t="s">
        <v>73</v>
      </c>
      <c r="C99" s="75" t="s">
        <v>74</v>
      </c>
      <c r="D99" s="74" t="s">
        <v>73</v>
      </c>
      <c r="E99" s="76" t="s">
        <v>74</v>
      </c>
      <c r="F99" s="75" t="s">
        <v>73</v>
      </c>
      <c r="G99" s="76" t="s">
        <v>74</v>
      </c>
      <c r="H99" s="328"/>
      <c r="I99" s="334"/>
      <c r="J99" s="328"/>
      <c r="K99" s="328"/>
      <c r="L99" s="334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212"/>
      <c r="AE99" s="291"/>
      <c r="AF99" s="6"/>
      <c r="AG99" s="6"/>
      <c r="AH99" s="285"/>
      <c r="AI99" s="6"/>
      <c r="AJ99" s="6"/>
      <c r="AK99" s="280"/>
      <c r="AL99" s="286"/>
      <c r="AM99" s="288"/>
      <c r="AN99" s="292"/>
      <c r="AO99" s="292"/>
      <c r="AP99" s="261" t="s">
        <v>170</v>
      </c>
      <c r="AQ99" s="262" t="s">
        <v>601</v>
      </c>
      <c r="AR99" s="262" t="s">
        <v>475</v>
      </c>
      <c r="AS99" s="262" t="s">
        <v>266</v>
      </c>
      <c r="AT99" s="261" t="s">
        <v>363</v>
      </c>
      <c r="AU99" s="259"/>
      <c r="AV99" s="260">
        <v>0.87</v>
      </c>
      <c r="AW99" s="246"/>
      <c r="AX99" s="246"/>
      <c r="AY99" s="246"/>
      <c r="AZ99" s="246"/>
    </row>
    <row r="100" spans="1:52" ht="19.5" customHeight="1" thickBot="1" x14ac:dyDescent="0.35">
      <c r="A100" s="328"/>
      <c r="B100" s="207">
        <f>F30+L30</f>
        <v>0</v>
      </c>
      <c r="C100" s="208">
        <f>E30+K30</f>
        <v>0</v>
      </c>
      <c r="D100" s="207">
        <f>F57</f>
        <v>0</v>
      </c>
      <c r="E100" s="208">
        <f>E57</f>
        <v>0</v>
      </c>
      <c r="F100" s="207">
        <f>F43+L43</f>
        <v>0</v>
      </c>
      <c r="G100" s="208">
        <f>E43+K43</f>
        <v>0</v>
      </c>
      <c r="H100" s="207">
        <f>B61</f>
        <v>0</v>
      </c>
      <c r="I100" s="209">
        <f>I77</f>
        <v>0</v>
      </c>
      <c r="J100" s="207">
        <f>B77</f>
        <v>0</v>
      </c>
      <c r="K100" s="207">
        <f>I61</f>
        <v>0</v>
      </c>
      <c r="L100" s="210">
        <f>B100+D100+F100+H100+I100+J100+K100</f>
        <v>0</v>
      </c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212"/>
      <c r="AE100" s="6"/>
      <c r="AF100" s="6"/>
      <c r="AG100" s="6"/>
      <c r="AH100" s="285"/>
      <c r="AI100" s="6"/>
      <c r="AJ100" s="6"/>
      <c r="AK100" s="280"/>
      <c r="AL100" s="286"/>
      <c r="AM100" s="288"/>
      <c r="AN100" s="292"/>
      <c r="AO100" s="292"/>
      <c r="AP100" s="261" t="s">
        <v>171</v>
      </c>
      <c r="AQ100" s="262" t="s">
        <v>602</v>
      </c>
      <c r="AR100" s="262" t="s">
        <v>476</v>
      </c>
      <c r="AS100" s="262" t="s">
        <v>267</v>
      </c>
      <c r="AT100" s="261" t="s">
        <v>364</v>
      </c>
      <c r="AU100" s="259"/>
      <c r="AV100" s="260">
        <v>0.88</v>
      </c>
      <c r="AW100" s="246"/>
      <c r="AX100" s="246"/>
      <c r="AY100" s="246"/>
      <c r="AZ100" s="246"/>
    </row>
    <row r="101" spans="1:52" ht="19.5" customHeight="1" thickBot="1" x14ac:dyDescent="0.35">
      <c r="B101" s="77"/>
      <c r="C101" s="79"/>
      <c r="D101" s="80"/>
      <c r="E101" s="81"/>
      <c r="F101" s="80"/>
      <c r="G101" s="79"/>
      <c r="H101" s="8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212"/>
      <c r="AE101" s="6"/>
      <c r="AF101" s="6"/>
      <c r="AG101" s="6"/>
      <c r="AH101" s="6"/>
      <c r="AI101" s="6"/>
      <c r="AJ101" s="6"/>
      <c r="AK101" s="280"/>
      <c r="AL101" s="286"/>
      <c r="AM101" s="288"/>
      <c r="AN101" s="292"/>
      <c r="AO101" s="292"/>
      <c r="AP101" s="261" t="s">
        <v>172</v>
      </c>
      <c r="AQ101" s="262" t="s">
        <v>603</v>
      </c>
      <c r="AR101" s="262" t="s">
        <v>477</v>
      </c>
      <c r="AS101" s="262" t="s">
        <v>268</v>
      </c>
      <c r="AT101" s="261" t="s">
        <v>365</v>
      </c>
      <c r="AU101" s="259"/>
      <c r="AV101" s="260">
        <v>0.89</v>
      </c>
      <c r="AW101" s="246"/>
      <c r="AX101" s="246"/>
      <c r="AY101" s="246"/>
      <c r="AZ101" s="246"/>
    </row>
    <row r="102" spans="1:52" ht="19.5" customHeight="1" thickBot="1" x14ac:dyDescent="0.35">
      <c r="A102" s="225" t="s">
        <v>692</v>
      </c>
      <c r="B102" s="224"/>
      <c r="C102" s="82"/>
      <c r="D102" s="65" t="s">
        <v>75</v>
      </c>
      <c r="E102" s="83"/>
      <c r="F102" s="228">
        <f>L100+B106</f>
        <v>0</v>
      </c>
      <c r="G102" s="229"/>
      <c r="H102" s="83"/>
      <c r="I102" s="78"/>
      <c r="J102" s="78"/>
      <c r="K102" s="78"/>
      <c r="L102" s="84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212"/>
      <c r="AE102" s="6"/>
      <c r="AF102" s="6"/>
      <c r="AG102" s="6"/>
      <c r="AH102" s="6"/>
      <c r="AI102" s="293"/>
      <c r="AJ102" s="293"/>
      <c r="AK102" s="280"/>
      <c r="AL102" s="286"/>
      <c r="AM102" s="288"/>
      <c r="AN102" s="292"/>
      <c r="AO102" s="292"/>
      <c r="AP102" s="261" t="s">
        <v>173</v>
      </c>
      <c r="AQ102" s="262" t="s">
        <v>604</v>
      </c>
      <c r="AR102" s="262" t="s">
        <v>478</v>
      </c>
      <c r="AS102" s="262" t="s">
        <v>269</v>
      </c>
      <c r="AT102" s="261" t="s">
        <v>366</v>
      </c>
      <c r="AU102" s="259"/>
      <c r="AV102" s="260">
        <v>0.9</v>
      </c>
      <c r="AW102" s="246"/>
      <c r="AX102" s="246"/>
      <c r="AY102" s="246"/>
      <c r="AZ102" s="246"/>
    </row>
    <row r="103" spans="1:52" ht="19.5" customHeight="1" thickBot="1" x14ac:dyDescent="0.35">
      <c r="A103" s="221" t="s">
        <v>690</v>
      </c>
      <c r="B103" s="219">
        <f>(D100+H100+I100+J100+K100)*0.1</f>
        <v>0</v>
      </c>
      <c r="C103" s="85"/>
      <c r="D103" s="83"/>
      <c r="E103" s="83"/>
      <c r="F103" s="83"/>
      <c r="G103" s="83"/>
      <c r="H103" s="83"/>
      <c r="I103" s="78"/>
      <c r="J103" s="78"/>
      <c r="K103" s="78"/>
      <c r="L103" s="84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95"/>
      <c r="AE103" s="6"/>
      <c r="AF103" s="6"/>
      <c r="AG103" s="6"/>
      <c r="AH103" s="6"/>
      <c r="AI103" s="293"/>
      <c r="AJ103" s="293"/>
      <c r="AK103" s="280"/>
      <c r="AL103" s="286"/>
      <c r="AM103" s="288"/>
      <c r="AN103" s="292"/>
      <c r="AO103" s="292"/>
      <c r="AP103" s="261" t="s">
        <v>174</v>
      </c>
      <c r="AQ103" s="262" t="s">
        <v>605</v>
      </c>
      <c r="AR103" s="262" t="s">
        <v>479</v>
      </c>
      <c r="AS103" s="262" t="s">
        <v>270</v>
      </c>
      <c r="AT103" s="261" t="s">
        <v>367</v>
      </c>
      <c r="AU103" s="259"/>
      <c r="AV103" s="260">
        <v>0.91</v>
      </c>
      <c r="AW103" s="246"/>
      <c r="AX103" s="246"/>
      <c r="AY103" s="246"/>
      <c r="AZ103" s="246"/>
    </row>
    <row r="104" spans="1:52" ht="19.5" customHeight="1" thickBot="1" x14ac:dyDescent="0.35">
      <c r="A104" s="221" t="s">
        <v>693</v>
      </c>
      <c r="B104" s="219">
        <f>(D100+H100+I100+J100++K100)*0.02</f>
        <v>0</v>
      </c>
      <c r="C104" s="85"/>
      <c r="D104" s="83" t="s">
        <v>76</v>
      </c>
      <c r="E104" s="83"/>
      <c r="F104" s="228">
        <f>D100+H100+I100+J100+K100+B106</f>
        <v>0</v>
      </c>
      <c r="G104" s="229"/>
      <c r="H104" s="83"/>
      <c r="I104" s="78"/>
      <c r="J104" s="78"/>
      <c r="K104" s="78"/>
      <c r="L104" s="84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95"/>
      <c r="AE104" s="6"/>
      <c r="AF104" s="6"/>
      <c r="AG104" s="6"/>
      <c r="AH104" s="6"/>
      <c r="AI104" s="293"/>
      <c r="AJ104" s="293"/>
      <c r="AK104" s="280"/>
      <c r="AL104" s="286"/>
      <c r="AM104" s="288"/>
      <c r="AN104" s="6"/>
      <c r="AO104" s="6"/>
      <c r="AP104" s="261" t="s">
        <v>175</v>
      </c>
      <c r="AQ104" s="262" t="s">
        <v>606</v>
      </c>
      <c r="AR104" s="262" t="s">
        <v>480</v>
      </c>
      <c r="AS104" s="262" t="s">
        <v>271</v>
      </c>
      <c r="AT104" s="261" t="s">
        <v>368</v>
      </c>
      <c r="AU104" s="259"/>
      <c r="AV104" s="260">
        <v>0.92</v>
      </c>
      <c r="AW104" s="246"/>
      <c r="AX104" s="246"/>
      <c r="AY104" s="246"/>
      <c r="AZ104" s="246"/>
    </row>
    <row r="105" spans="1:52" ht="19.5" customHeight="1" thickBot="1" x14ac:dyDescent="0.35">
      <c r="A105" s="220"/>
      <c r="B105" s="222"/>
      <c r="C105" s="85"/>
      <c r="D105" s="83"/>
      <c r="E105" s="83"/>
      <c r="F105" s="83"/>
      <c r="G105" s="83"/>
      <c r="H105" s="83"/>
      <c r="I105" s="78"/>
      <c r="J105" s="78"/>
      <c r="K105" s="78"/>
      <c r="L105" s="84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95"/>
      <c r="AE105" s="6"/>
      <c r="AF105" s="6"/>
      <c r="AG105" s="6"/>
      <c r="AH105" s="6"/>
      <c r="AI105" s="293"/>
      <c r="AJ105" s="293"/>
      <c r="AK105" s="6"/>
      <c r="AL105" s="294"/>
      <c r="AM105" s="295"/>
      <c r="AN105" s="6"/>
      <c r="AO105" s="6"/>
      <c r="AP105" s="261" t="s">
        <v>176</v>
      </c>
      <c r="AQ105" s="262" t="s">
        <v>607</v>
      </c>
      <c r="AR105" s="262" t="s">
        <v>713</v>
      </c>
      <c r="AS105" s="262" t="s">
        <v>272</v>
      </c>
      <c r="AT105" s="261" t="s">
        <v>369</v>
      </c>
      <c r="AU105" s="259"/>
      <c r="AV105" s="260">
        <v>0.93</v>
      </c>
      <c r="AW105" s="246"/>
      <c r="AX105" s="246"/>
      <c r="AY105" s="246"/>
      <c r="AZ105" s="246"/>
    </row>
    <row r="106" spans="1:52" ht="19.5" customHeight="1" thickBot="1" x14ac:dyDescent="0.35">
      <c r="A106" s="223" t="s">
        <v>77</v>
      </c>
      <c r="B106" s="227">
        <f>B103+B104</f>
        <v>0</v>
      </c>
      <c r="C106" s="85"/>
      <c r="D106" s="86" t="s">
        <v>691</v>
      </c>
      <c r="E106" s="87"/>
      <c r="F106" s="231">
        <v>1</v>
      </c>
      <c r="G106" s="230"/>
      <c r="H106" s="83"/>
      <c r="I106" s="78"/>
      <c r="J106" s="78"/>
      <c r="K106" s="78"/>
      <c r="L106" s="84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213"/>
      <c r="AE106" s="6"/>
      <c r="AF106" s="6"/>
      <c r="AG106" s="6"/>
      <c r="AH106" s="6"/>
      <c r="AI106" s="293"/>
      <c r="AJ106" s="293"/>
      <c r="AK106" s="280"/>
      <c r="AL106" s="286"/>
      <c r="AM106" s="288"/>
      <c r="AN106" s="6"/>
      <c r="AO106" s="6"/>
      <c r="AP106" s="261" t="s">
        <v>177</v>
      </c>
      <c r="AQ106" s="262" t="s">
        <v>608</v>
      </c>
      <c r="AR106" s="262" t="s">
        <v>481</v>
      </c>
      <c r="AS106" s="262" t="s">
        <v>42</v>
      </c>
      <c r="AT106" s="261" t="s">
        <v>83</v>
      </c>
      <c r="AU106" s="259"/>
      <c r="AV106" s="260">
        <v>0.94</v>
      </c>
      <c r="AW106" s="246"/>
      <c r="AX106" s="246"/>
      <c r="AY106" s="246"/>
      <c r="AZ106" s="246"/>
    </row>
    <row r="107" spans="1:52" ht="19.5" customHeight="1" thickBot="1" x14ac:dyDescent="0.35">
      <c r="A107" s="78"/>
      <c r="B107" s="88"/>
      <c r="C107" s="85"/>
      <c r="D107" s="86"/>
      <c r="E107" s="87"/>
      <c r="F107" s="89"/>
      <c r="G107" s="89"/>
      <c r="H107" s="83"/>
      <c r="I107" s="78"/>
      <c r="J107" s="78"/>
      <c r="K107" s="78"/>
      <c r="L107" s="84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E107" s="6"/>
      <c r="AF107" s="6"/>
      <c r="AG107" s="6"/>
      <c r="AH107" s="6"/>
      <c r="AI107" s="293"/>
      <c r="AJ107" s="293"/>
      <c r="AK107" s="280"/>
      <c r="AL107" s="286"/>
      <c r="AM107" s="288"/>
      <c r="AN107" s="6"/>
      <c r="AO107" s="6"/>
      <c r="AP107" s="261" t="s">
        <v>178</v>
      </c>
      <c r="AQ107" s="262" t="s">
        <v>609</v>
      </c>
      <c r="AR107" s="262" t="s">
        <v>482</v>
      </c>
      <c r="AS107" s="262" t="s">
        <v>273</v>
      </c>
      <c r="AT107" s="261" t="s">
        <v>43</v>
      </c>
      <c r="AU107" s="259"/>
      <c r="AV107" s="260">
        <v>0.95</v>
      </c>
      <c r="AW107" s="246"/>
      <c r="AX107" s="246"/>
      <c r="AY107" s="246"/>
      <c r="AZ107" s="246"/>
    </row>
    <row r="108" spans="1:52" ht="19.5" customHeight="1" thickBot="1" x14ac:dyDescent="0.35">
      <c r="A108" s="96"/>
      <c r="B108" s="91" t="s">
        <v>78</v>
      </c>
      <c r="C108" s="211">
        <f>F104</f>
        <v>0</v>
      </c>
      <c r="D108" s="83"/>
      <c r="E108" s="92"/>
      <c r="F108" s="324"/>
      <c r="G108" s="324"/>
      <c r="H108" s="325"/>
      <c r="I108" s="93"/>
      <c r="J108" s="93"/>
      <c r="K108" s="94"/>
      <c r="L108" s="93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E108" s="6"/>
      <c r="AF108" s="6"/>
      <c r="AG108" s="6"/>
      <c r="AH108" s="6"/>
      <c r="AI108" s="293"/>
      <c r="AJ108" s="293"/>
      <c r="AK108" s="6"/>
      <c r="AL108" s="286"/>
      <c r="AM108" s="288"/>
      <c r="AN108" s="6"/>
      <c r="AO108" s="6"/>
      <c r="AP108" s="261" t="s">
        <v>714</v>
      </c>
      <c r="AQ108" s="262" t="s">
        <v>715</v>
      </c>
      <c r="AR108" s="262" t="s">
        <v>716</v>
      </c>
      <c r="AS108" s="262" t="s">
        <v>251</v>
      </c>
      <c r="AT108" s="261" t="s">
        <v>346</v>
      </c>
      <c r="AU108" s="259"/>
      <c r="AV108" s="260">
        <v>0.96</v>
      </c>
      <c r="AW108" s="246"/>
      <c r="AX108" s="246"/>
      <c r="AY108" s="246"/>
      <c r="AZ108" s="246"/>
    </row>
    <row r="109" spans="1:52" ht="19.5" customHeight="1" x14ac:dyDescent="0.3">
      <c r="A109" s="96"/>
      <c r="B109" s="97" t="s">
        <v>79</v>
      </c>
      <c r="C109" s="226">
        <f>B80+B67</f>
        <v>0</v>
      </c>
      <c r="D109" s="98" t="s">
        <v>80</v>
      </c>
      <c r="E109" s="87"/>
      <c r="F109" s="86"/>
      <c r="G109" s="86"/>
      <c r="H109" s="86"/>
      <c r="I109" s="93"/>
      <c r="J109" s="93"/>
      <c r="K109" s="94"/>
      <c r="L109" s="99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E109" s="6"/>
      <c r="AF109" s="6"/>
      <c r="AG109" s="6"/>
      <c r="AH109" s="6"/>
      <c r="AI109" s="293"/>
      <c r="AJ109" s="293"/>
      <c r="AK109" s="6"/>
      <c r="AL109" s="286"/>
      <c r="AM109" s="288"/>
      <c r="AN109" s="6"/>
      <c r="AO109" s="6"/>
      <c r="AP109" s="261" t="s">
        <v>179</v>
      </c>
      <c r="AQ109" s="262" t="s">
        <v>610</v>
      </c>
      <c r="AR109" s="262" t="s">
        <v>483</v>
      </c>
      <c r="AS109" s="262" t="s">
        <v>274</v>
      </c>
      <c r="AT109" s="261" t="s">
        <v>370</v>
      </c>
      <c r="AU109" s="259"/>
      <c r="AV109" s="260">
        <v>0.97</v>
      </c>
      <c r="AW109" s="246"/>
      <c r="AX109" s="246"/>
      <c r="AY109" s="246"/>
      <c r="AZ109" s="246"/>
    </row>
    <row r="110" spans="1:52" ht="20.25" customHeight="1" x14ac:dyDescent="0.3">
      <c r="A110" s="6"/>
      <c r="B110" s="97" t="s">
        <v>79</v>
      </c>
      <c r="C110" s="226">
        <f>B81</f>
        <v>0</v>
      </c>
      <c r="D110" s="65" t="s">
        <v>81</v>
      </c>
      <c r="E110" s="87"/>
      <c r="F110" s="83"/>
      <c r="G110" s="100"/>
      <c r="H110" s="65"/>
      <c r="I110" s="101"/>
      <c r="J110" s="101"/>
      <c r="K110" s="94"/>
      <c r="L110" s="99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E110" s="6"/>
      <c r="AF110" s="6"/>
      <c r="AG110" s="6"/>
      <c r="AH110" s="6"/>
      <c r="AI110" s="293"/>
      <c r="AJ110" s="293"/>
      <c r="AK110" s="6"/>
      <c r="AL110" s="286"/>
      <c r="AM110" s="288"/>
      <c r="AN110" s="6"/>
      <c r="AO110" s="6"/>
      <c r="AP110" s="261" t="s">
        <v>180</v>
      </c>
      <c r="AQ110" s="262" t="s">
        <v>611</v>
      </c>
      <c r="AR110" s="262" t="s">
        <v>484</v>
      </c>
      <c r="AS110" s="262" t="s">
        <v>45</v>
      </c>
      <c r="AT110" s="261" t="s">
        <v>46</v>
      </c>
      <c r="AU110" s="259"/>
      <c r="AV110" s="260">
        <v>0.98</v>
      </c>
      <c r="AW110" s="246"/>
      <c r="AX110" s="246"/>
      <c r="AY110" s="246"/>
      <c r="AZ110" s="246"/>
    </row>
    <row r="111" spans="1:52" ht="20.25" customHeight="1" x14ac:dyDescent="0.3">
      <c r="A111" s="6"/>
      <c r="B111" s="97" t="s">
        <v>79</v>
      </c>
      <c r="C111" s="234">
        <f>IFERROR(B77/F104,0)</f>
        <v>0</v>
      </c>
      <c r="D111" s="65" t="s">
        <v>694</v>
      </c>
      <c r="J111" s="11"/>
      <c r="K111" s="1"/>
      <c r="L111" s="20"/>
      <c r="M111" s="1"/>
      <c r="AE111" s="6"/>
      <c r="AF111" s="6"/>
      <c r="AG111" s="6"/>
      <c r="AH111" s="6"/>
      <c r="AI111" s="293"/>
      <c r="AJ111" s="293"/>
      <c r="AK111" s="6"/>
      <c r="AL111" s="6"/>
      <c r="AM111" s="6"/>
      <c r="AN111" s="6"/>
      <c r="AO111" s="6"/>
      <c r="AP111" s="261" t="s">
        <v>181</v>
      </c>
      <c r="AQ111" s="262" t="s">
        <v>612</v>
      </c>
      <c r="AR111" s="262" t="s">
        <v>717</v>
      </c>
      <c r="AS111" s="262" t="s">
        <v>275</v>
      </c>
      <c r="AT111" s="261" t="s">
        <v>371</v>
      </c>
      <c r="AU111" s="259"/>
      <c r="AV111" s="260">
        <v>0.99</v>
      </c>
      <c r="AW111" s="246"/>
      <c r="AX111" s="246"/>
      <c r="AY111" s="246"/>
      <c r="AZ111" s="246"/>
    </row>
    <row r="112" spans="1:52" ht="20.25" customHeight="1" x14ac:dyDescent="0.3">
      <c r="A112" s="6"/>
      <c r="C112" s="218"/>
      <c r="D112" s="218"/>
      <c r="AE112" s="6"/>
      <c r="AF112" s="6"/>
      <c r="AG112" s="6"/>
      <c r="AH112" s="6"/>
      <c r="AI112" s="6"/>
      <c r="AJ112" s="6"/>
      <c r="AK112" s="293"/>
      <c r="AL112" s="279"/>
      <c r="AM112" s="6"/>
      <c r="AN112" s="6"/>
      <c r="AO112" s="6"/>
      <c r="AP112" s="261" t="s">
        <v>613</v>
      </c>
      <c r="AQ112" s="262" t="s">
        <v>614</v>
      </c>
      <c r="AR112" s="262" t="s">
        <v>718</v>
      </c>
      <c r="AS112" s="262" t="s">
        <v>33</v>
      </c>
      <c r="AT112" s="261" t="s">
        <v>298</v>
      </c>
      <c r="AU112" s="259"/>
      <c r="AV112" s="260">
        <v>1</v>
      </c>
      <c r="AW112" s="246"/>
      <c r="AX112" s="246"/>
      <c r="AY112" s="246"/>
      <c r="AZ112" s="246"/>
    </row>
    <row r="113" spans="2:52" ht="20.25" customHeight="1" x14ac:dyDescent="0.3">
      <c r="C113" s="6"/>
      <c r="D113" s="6"/>
      <c r="AE113" s="6"/>
      <c r="AF113" s="6"/>
      <c r="AG113" s="6"/>
      <c r="AH113" s="6"/>
      <c r="AI113" s="6"/>
      <c r="AJ113" s="6"/>
      <c r="AK113" s="293"/>
      <c r="AL113" s="6"/>
      <c r="AM113" s="6"/>
      <c r="AN113" s="6"/>
      <c r="AO113" s="6"/>
      <c r="AP113" s="261" t="s">
        <v>182</v>
      </c>
      <c r="AQ113" s="262" t="s">
        <v>615</v>
      </c>
      <c r="AR113" s="262" t="s">
        <v>485</v>
      </c>
      <c r="AS113" s="262" t="s">
        <v>276</v>
      </c>
      <c r="AT113" s="261" t="s">
        <v>372</v>
      </c>
      <c r="AU113" s="259"/>
      <c r="AV113" s="260"/>
      <c r="AW113" s="246"/>
      <c r="AX113" s="246"/>
      <c r="AY113" s="246"/>
      <c r="AZ113" s="246"/>
    </row>
    <row r="114" spans="2:52" ht="20.25" customHeight="1" x14ac:dyDescent="0.3">
      <c r="C114" s="6"/>
      <c r="D114" s="6"/>
      <c r="AE114" s="6"/>
      <c r="AF114" s="6"/>
      <c r="AG114" s="6"/>
      <c r="AH114" s="6"/>
      <c r="AI114" s="6"/>
      <c r="AJ114" s="6"/>
      <c r="AK114" s="293"/>
      <c r="AL114" s="6"/>
      <c r="AM114" s="6"/>
      <c r="AN114" s="6"/>
      <c r="AO114" s="6"/>
      <c r="AP114" s="261" t="s">
        <v>183</v>
      </c>
      <c r="AQ114" s="262" t="s">
        <v>616</v>
      </c>
      <c r="AR114" s="262" t="s">
        <v>486</v>
      </c>
      <c r="AS114" s="262" t="s">
        <v>277</v>
      </c>
      <c r="AT114" s="261" t="s">
        <v>373</v>
      </c>
      <c r="AU114" s="259"/>
      <c r="AV114" s="260"/>
      <c r="AW114" s="246"/>
      <c r="AX114" s="246"/>
      <c r="AY114" s="246"/>
      <c r="AZ114" s="246"/>
    </row>
    <row r="115" spans="2:52" ht="20.25" customHeight="1" x14ac:dyDescent="0.3">
      <c r="C115" s="6"/>
      <c r="D115" s="6"/>
      <c r="AE115" s="6"/>
      <c r="AF115" s="6"/>
      <c r="AG115" s="6"/>
      <c r="AH115" s="6"/>
      <c r="AI115" s="6"/>
      <c r="AJ115" s="6"/>
      <c r="AK115" s="293"/>
      <c r="AL115" s="6"/>
      <c r="AM115" s="6"/>
      <c r="AN115" s="6"/>
      <c r="AO115" s="6"/>
      <c r="AP115" s="261" t="s">
        <v>184</v>
      </c>
      <c r="AQ115" s="262" t="s">
        <v>617</v>
      </c>
      <c r="AR115" s="262" t="s">
        <v>487</v>
      </c>
      <c r="AS115" s="262" t="s">
        <v>278</v>
      </c>
      <c r="AT115" s="261" t="s">
        <v>374</v>
      </c>
      <c r="AU115" s="259"/>
      <c r="AV115" s="260"/>
      <c r="AW115" s="246"/>
      <c r="AX115" s="246"/>
      <c r="AY115" s="246"/>
      <c r="AZ115" s="246"/>
    </row>
    <row r="116" spans="2:52" ht="20.25" customHeight="1" x14ac:dyDescent="0.3">
      <c r="C116" s="6"/>
      <c r="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261" t="s">
        <v>185</v>
      </c>
      <c r="AQ116" s="262" t="s">
        <v>618</v>
      </c>
      <c r="AR116" s="262" t="s">
        <v>488</v>
      </c>
      <c r="AS116" s="262" t="s">
        <v>279</v>
      </c>
      <c r="AT116" s="261" t="s">
        <v>375</v>
      </c>
      <c r="AU116" s="259"/>
      <c r="AV116" s="260"/>
      <c r="AW116" s="246"/>
      <c r="AX116" s="246"/>
      <c r="AY116" s="246"/>
      <c r="AZ116" s="246"/>
    </row>
    <row r="117" spans="2:52" ht="20.25" customHeight="1" x14ac:dyDescent="0.3">
      <c r="C117" s="6"/>
      <c r="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261" t="s">
        <v>186</v>
      </c>
      <c r="AQ117" s="262" t="s">
        <v>619</v>
      </c>
      <c r="AR117" s="262" t="s">
        <v>719</v>
      </c>
      <c r="AS117" s="262" t="s">
        <v>280</v>
      </c>
      <c r="AT117" s="261" t="s">
        <v>376</v>
      </c>
      <c r="AU117" s="259"/>
      <c r="AV117" s="246"/>
      <c r="AW117" s="246"/>
      <c r="AX117" s="246"/>
      <c r="AY117" s="246"/>
      <c r="AZ117" s="246"/>
    </row>
    <row r="118" spans="2:52" ht="20.25" customHeight="1" x14ac:dyDescent="0.45">
      <c r="B118" s="217"/>
      <c r="C118" s="6"/>
      <c r="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261" t="s">
        <v>187</v>
      </c>
      <c r="AQ118" s="262" t="s">
        <v>620</v>
      </c>
      <c r="AR118" s="262"/>
      <c r="AS118" s="262" t="s">
        <v>724</v>
      </c>
      <c r="AT118" s="261" t="s">
        <v>377</v>
      </c>
      <c r="AU118" s="259"/>
      <c r="AV118" s="246"/>
      <c r="AW118" s="246"/>
      <c r="AX118" s="246"/>
      <c r="AY118" s="246"/>
      <c r="AZ118" s="246"/>
    </row>
    <row r="119" spans="2:52" ht="20.25" customHeight="1" x14ac:dyDescent="0.3">
      <c r="C119" s="6"/>
      <c r="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261" t="s">
        <v>188</v>
      </c>
      <c r="AQ119" s="262" t="s">
        <v>621</v>
      </c>
      <c r="AR119" s="262" t="s">
        <v>489</v>
      </c>
      <c r="AS119" s="262" t="s">
        <v>47</v>
      </c>
      <c r="AT119" s="261" t="s">
        <v>48</v>
      </c>
      <c r="AU119" s="259"/>
      <c r="AV119" s="246"/>
      <c r="AW119" s="246"/>
      <c r="AX119" s="246"/>
      <c r="AY119" s="246"/>
      <c r="AZ119" s="246"/>
    </row>
    <row r="120" spans="2:52" ht="20.25" customHeight="1" x14ac:dyDescent="0.3">
      <c r="C120" s="6"/>
      <c r="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261" t="s">
        <v>189</v>
      </c>
      <c r="AQ120" s="262" t="s">
        <v>622</v>
      </c>
      <c r="AR120" s="262" t="s">
        <v>490</v>
      </c>
      <c r="AS120" s="262" t="s">
        <v>281</v>
      </c>
      <c r="AT120" s="261" t="s">
        <v>378</v>
      </c>
      <c r="AU120" s="259"/>
      <c r="AV120" s="246"/>
      <c r="AW120" s="246"/>
      <c r="AX120" s="246"/>
      <c r="AY120" s="246"/>
      <c r="AZ120" s="246"/>
    </row>
    <row r="121" spans="2:52" ht="20.25" customHeight="1" x14ac:dyDescent="0.3">
      <c r="C121" s="6"/>
      <c r="D121" s="6"/>
      <c r="AE121" s="6"/>
      <c r="AF121" s="6"/>
      <c r="AG121" s="291"/>
      <c r="AH121" s="291"/>
      <c r="AI121" s="6"/>
      <c r="AJ121" s="6"/>
      <c r="AK121" s="6"/>
      <c r="AL121" s="6"/>
      <c r="AM121" s="6"/>
      <c r="AN121" s="6"/>
      <c r="AO121" s="6"/>
      <c r="AP121" s="261" t="s">
        <v>190</v>
      </c>
      <c r="AQ121" s="262" t="s">
        <v>623</v>
      </c>
      <c r="AR121" s="262" t="s">
        <v>491</v>
      </c>
      <c r="AS121" s="262" t="s">
        <v>282</v>
      </c>
      <c r="AT121" s="261" t="s">
        <v>379</v>
      </c>
      <c r="AU121" s="259"/>
      <c r="AV121" s="246"/>
      <c r="AW121" s="246"/>
      <c r="AX121" s="246"/>
      <c r="AY121" s="246"/>
      <c r="AZ121" s="246"/>
    </row>
    <row r="122" spans="2:52" ht="20.25" customHeight="1" x14ac:dyDescent="0.3">
      <c r="C122" s="6"/>
      <c r="D122" s="6"/>
      <c r="AE122" s="6"/>
      <c r="AF122" s="291"/>
      <c r="AG122" s="6"/>
      <c r="AH122" s="6"/>
      <c r="AI122" s="6"/>
      <c r="AJ122" s="6"/>
      <c r="AK122" s="6"/>
      <c r="AL122" s="6"/>
      <c r="AM122" s="6"/>
      <c r="AN122" s="6"/>
      <c r="AO122" s="6"/>
      <c r="AP122" s="261" t="s">
        <v>191</v>
      </c>
      <c r="AQ122" s="262" t="s">
        <v>624</v>
      </c>
      <c r="AR122" s="262" t="s">
        <v>492</v>
      </c>
      <c r="AS122" s="262" t="s">
        <v>283</v>
      </c>
      <c r="AT122" s="261" t="s">
        <v>380</v>
      </c>
      <c r="AU122" s="259"/>
      <c r="AV122" s="246"/>
      <c r="AW122" s="246"/>
      <c r="AX122" s="246"/>
      <c r="AY122" s="246"/>
      <c r="AZ122" s="246"/>
    </row>
    <row r="123" spans="2:52" ht="20.25" customHeight="1" x14ac:dyDescent="0.3">
      <c r="C123" s="6"/>
      <c r="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261" t="s">
        <v>192</v>
      </c>
      <c r="AQ123" s="262" t="s">
        <v>625</v>
      </c>
      <c r="AR123" s="262" t="s">
        <v>493</v>
      </c>
      <c r="AS123" s="262" t="s">
        <v>49</v>
      </c>
      <c r="AT123" s="261" t="s">
        <v>84</v>
      </c>
      <c r="AU123" s="259"/>
      <c r="AV123" s="246"/>
      <c r="AW123" s="246"/>
      <c r="AX123" s="246"/>
      <c r="AY123" s="246"/>
      <c r="AZ123" s="246"/>
    </row>
    <row r="124" spans="2:52" ht="20.25" customHeight="1" x14ac:dyDescent="0.3">
      <c r="C124" s="6"/>
      <c r="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261" t="s">
        <v>193</v>
      </c>
      <c r="AQ124" s="262" t="s">
        <v>626</v>
      </c>
      <c r="AR124" s="262" t="s">
        <v>494</v>
      </c>
      <c r="AS124" s="262" t="s">
        <v>284</v>
      </c>
      <c r="AT124" s="261" t="s">
        <v>50</v>
      </c>
      <c r="AU124" s="259"/>
      <c r="AV124" s="246"/>
      <c r="AW124" s="246"/>
      <c r="AX124" s="246"/>
      <c r="AY124" s="246"/>
      <c r="AZ124" s="246"/>
    </row>
    <row r="125" spans="2:52" ht="20.25" customHeight="1" x14ac:dyDescent="0.3">
      <c r="C125" s="6"/>
      <c r="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261" t="s">
        <v>194</v>
      </c>
      <c r="AQ125" s="262" t="s">
        <v>627</v>
      </c>
      <c r="AR125" s="262" t="s">
        <v>495</v>
      </c>
      <c r="AS125" s="262" t="s">
        <v>53</v>
      </c>
      <c r="AT125" s="261" t="s">
        <v>54</v>
      </c>
      <c r="AU125" s="259"/>
      <c r="AV125" s="246"/>
      <c r="AW125" s="246"/>
      <c r="AX125" s="246"/>
      <c r="AY125" s="246"/>
      <c r="AZ125" s="246"/>
    </row>
    <row r="126" spans="2:52" ht="20.25" customHeight="1" x14ac:dyDescent="0.3">
      <c r="C126" s="6"/>
      <c r="D126" s="6"/>
      <c r="AP126" s="11"/>
      <c r="AQ126" s="11"/>
      <c r="AR126" s="11"/>
      <c r="AS126" s="11"/>
    </row>
    <row r="127" spans="2:52" ht="20.25" customHeight="1" x14ac:dyDescent="0.3">
      <c r="C127" s="6"/>
      <c r="D127" s="6"/>
      <c r="AP127" s="11"/>
      <c r="AQ127" s="11"/>
      <c r="AR127" s="11"/>
      <c r="AS127" s="11"/>
    </row>
    <row r="128" spans="2:52" ht="20.25" customHeight="1" x14ac:dyDescent="0.3">
      <c r="C128" s="6"/>
      <c r="D128" s="6"/>
      <c r="AE128" s="104"/>
      <c r="AP128" s="11"/>
      <c r="AQ128" s="11"/>
      <c r="AR128" s="11"/>
      <c r="AS128" s="11"/>
    </row>
    <row r="129" spans="1:45" ht="20.25" customHeight="1" x14ac:dyDescent="0.3">
      <c r="C129" s="6"/>
      <c r="D129" s="6"/>
      <c r="AP129" s="11"/>
      <c r="AQ129" s="11"/>
      <c r="AR129" s="11"/>
      <c r="AS129" s="11"/>
    </row>
    <row r="130" spans="1:45" ht="20.25" customHeight="1" x14ac:dyDescent="0.3">
      <c r="E130" s="95"/>
      <c r="F130" s="95"/>
      <c r="G130" s="95"/>
      <c r="M130" s="102"/>
      <c r="AP130" s="11"/>
      <c r="AQ130" s="11"/>
      <c r="AR130" s="11"/>
      <c r="AS130" s="11"/>
    </row>
    <row r="131" spans="1:45" ht="20.25" customHeight="1" x14ac:dyDescent="0.3">
      <c r="B131" s="2"/>
      <c r="M131" s="103"/>
      <c r="AP131" s="11"/>
      <c r="AQ131" s="11"/>
      <c r="AR131" s="11"/>
      <c r="AS131" s="11"/>
    </row>
    <row r="132" spans="1:45" ht="20.25" customHeight="1" x14ac:dyDescent="0.3">
      <c r="B132" s="2"/>
      <c r="M132" s="103"/>
      <c r="AP132" s="11"/>
      <c r="AQ132" s="11"/>
      <c r="AR132" s="11"/>
      <c r="AS132" s="11"/>
    </row>
    <row r="133" spans="1:45" ht="20.25" customHeight="1" x14ac:dyDescent="0.3">
      <c r="B133" s="95"/>
      <c r="C133" s="95"/>
      <c r="D133" s="95"/>
      <c r="E133" s="104"/>
      <c r="F133" s="104"/>
      <c r="G133" s="104"/>
      <c r="H133" s="104"/>
      <c r="I133" s="104"/>
      <c r="J133" s="104"/>
      <c r="K133" s="105"/>
      <c r="L133" s="104"/>
      <c r="M133" s="106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P133" s="11"/>
      <c r="AQ133" s="11"/>
      <c r="AR133" s="11"/>
      <c r="AS133" s="11"/>
    </row>
    <row r="134" spans="1:45" ht="20.25" customHeight="1" x14ac:dyDescent="0.3">
      <c r="B134" s="2"/>
      <c r="M134" s="103"/>
      <c r="AP134" s="11"/>
    </row>
    <row r="135" spans="1:45" ht="20.25" customHeight="1" x14ac:dyDescent="0.3">
      <c r="B135" s="2"/>
      <c r="M135" s="103"/>
    </row>
    <row r="136" spans="1:45" x14ac:dyDescent="0.3">
      <c r="B136" s="2"/>
      <c r="M136" s="103"/>
      <c r="AI136" s="54"/>
      <c r="AJ136" s="54"/>
      <c r="AK136" s="11"/>
    </row>
    <row r="137" spans="1:45" x14ac:dyDescent="0.3">
      <c r="B137" s="2"/>
      <c r="M137" s="103"/>
      <c r="AI137" s="54"/>
      <c r="AJ137" s="54"/>
      <c r="AK137" s="11"/>
    </row>
    <row r="138" spans="1:45" x14ac:dyDescent="0.3">
      <c r="B138" s="2"/>
      <c r="M138" s="103"/>
      <c r="AI138" s="54"/>
      <c r="AJ138" s="54"/>
      <c r="AK138" s="11"/>
    </row>
    <row r="139" spans="1:45" x14ac:dyDescent="0.3">
      <c r="B139" s="2"/>
      <c r="M139" s="103"/>
      <c r="AI139" s="54"/>
      <c r="AJ139" s="54"/>
      <c r="AK139" s="11"/>
    </row>
    <row r="140" spans="1:45" x14ac:dyDescent="0.3">
      <c r="B140" s="2"/>
      <c r="M140" s="103"/>
      <c r="AG140" s="104"/>
      <c r="AH140" s="104"/>
      <c r="AI140" s="54"/>
      <c r="AJ140" s="54"/>
      <c r="AK140" s="11"/>
    </row>
    <row r="141" spans="1:45" x14ac:dyDescent="0.3">
      <c r="A141" s="104"/>
      <c r="B141" s="2"/>
      <c r="M141" s="103"/>
      <c r="AF141" s="104"/>
      <c r="AI141" s="54"/>
      <c r="AJ141" s="54"/>
      <c r="AK141" s="11"/>
    </row>
    <row r="142" spans="1:45" x14ac:dyDescent="0.3">
      <c r="B142" s="2"/>
      <c r="M142" s="103"/>
      <c r="AI142" s="54"/>
      <c r="AJ142" s="54"/>
      <c r="AK142" s="11"/>
    </row>
    <row r="143" spans="1:45" x14ac:dyDescent="0.3">
      <c r="B143" s="2"/>
      <c r="M143" s="103"/>
      <c r="AI143" s="54"/>
      <c r="AJ143" s="54"/>
      <c r="AK143" s="11"/>
    </row>
    <row r="144" spans="1:45" x14ac:dyDescent="0.3">
      <c r="B144" s="2"/>
      <c r="M144" s="103"/>
      <c r="AI144" s="54"/>
      <c r="AJ144" s="54"/>
      <c r="AK144" s="11"/>
    </row>
    <row r="145" spans="2:41" x14ac:dyDescent="0.3">
      <c r="B145" s="2"/>
      <c r="M145" s="103"/>
      <c r="AI145" s="54"/>
      <c r="AJ145" s="54"/>
      <c r="AK145" s="11"/>
      <c r="AL145" s="11"/>
    </row>
    <row r="146" spans="2:41" x14ac:dyDescent="0.3">
      <c r="B146" s="2"/>
      <c r="M146" s="103"/>
      <c r="AI146" s="54"/>
      <c r="AJ146" s="54"/>
      <c r="AK146" s="11"/>
      <c r="AL146" s="11"/>
    </row>
    <row r="147" spans="2:41" x14ac:dyDescent="0.3">
      <c r="B147" s="2"/>
      <c r="M147" s="103"/>
      <c r="AE147" s="104"/>
      <c r="AI147" s="90"/>
      <c r="AJ147" s="90"/>
      <c r="AL147" s="11"/>
    </row>
    <row r="148" spans="2:41" x14ac:dyDescent="0.3">
      <c r="B148" s="2"/>
      <c r="M148" s="103"/>
      <c r="AI148" s="54"/>
      <c r="AJ148" s="54"/>
      <c r="AL148" s="11"/>
    </row>
    <row r="149" spans="2:41" x14ac:dyDescent="0.3">
      <c r="AI149" s="54"/>
      <c r="AJ149" s="54"/>
      <c r="AL149" s="11"/>
      <c r="AO149" s="104"/>
    </row>
    <row r="150" spans="2:41" x14ac:dyDescent="0.3">
      <c r="AI150" s="54"/>
      <c r="AJ150" s="54"/>
      <c r="AL150" s="11"/>
    </row>
    <row r="151" spans="2:41" x14ac:dyDescent="0.3">
      <c r="AI151" s="54"/>
      <c r="AJ151" s="54"/>
      <c r="AL151" s="11"/>
    </row>
    <row r="152" spans="2:41" x14ac:dyDescent="0.3">
      <c r="B152" s="107"/>
      <c r="E152" s="104"/>
      <c r="F152" s="104"/>
      <c r="G152" s="104"/>
      <c r="H152" s="104"/>
      <c r="I152" s="104"/>
      <c r="J152" s="104"/>
      <c r="K152" s="105"/>
      <c r="L152" s="104"/>
      <c r="M152" s="108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I152" s="54"/>
      <c r="AJ152" s="54"/>
      <c r="AK152" s="104"/>
      <c r="AL152" s="11"/>
    </row>
    <row r="153" spans="2:41" x14ac:dyDescent="0.3">
      <c r="AL153" s="11"/>
    </row>
    <row r="154" spans="2:41" x14ac:dyDescent="0.3">
      <c r="AL154" s="11"/>
    </row>
  </sheetData>
  <sheetProtection algorithmName="SHA-512" hashValue="s3dxlSfoP4Pbs+eCaoVI8eu4lCUzxaXD/j+54eXZfaem7MJkSIK4XVrcT89GUh9jzRDfFWtS3GkGYeQ6lX0L2A==" saltValue="Tq2pJHKTmNrASYQV+meJBw==" spinCount="100000" sheet="1" objects="1" scenarios="1"/>
  <mergeCells count="91">
    <mergeCell ref="J78:K78"/>
    <mergeCell ref="J79:K79"/>
    <mergeCell ref="J80:K80"/>
    <mergeCell ref="J81:K81"/>
    <mergeCell ref="J70:K70"/>
    <mergeCell ref="J71:K71"/>
    <mergeCell ref="J72:K72"/>
    <mergeCell ref="J73:K73"/>
    <mergeCell ref="J74:K74"/>
    <mergeCell ref="J65:K65"/>
    <mergeCell ref="J66:K66"/>
    <mergeCell ref="J67:K67"/>
    <mergeCell ref="J68:K68"/>
    <mergeCell ref="J69:K69"/>
    <mergeCell ref="F61:H61"/>
    <mergeCell ref="F62:H62"/>
    <mergeCell ref="F63:H63"/>
    <mergeCell ref="F64:H64"/>
    <mergeCell ref="J61:K61"/>
    <mergeCell ref="J62:K62"/>
    <mergeCell ref="J63:K63"/>
    <mergeCell ref="J64:K64"/>
    <mergeCell ref="C87:D87"/>
    <mergeCell ref="C88:D88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F77:H77"/>
    <mergeCell ref="J77:K77"/>
    <mergeCell ref="A1:M1"/>
    <mergeCell ref="A2:M2"/>
    <mergeCell ref="A3:M3"/>
    <mergeCell ref="F11:M12"/>
    <mergeCell ref="B4:M4"/>
    <mergeCell ref="B5:M5"/>
    <mergeCell ref="B6:M6"/>
    <mergeCell ref="C7:F7"/>
    <mergeCell ref="L7:M7"/>
    <mergeCell ref="C71:D71"/>
    <mergeCell ref="C72:D72"/>
    <mergeCell ref="C73:D73"/>
    <mergeCell ref="C74:D74"/>
    <mergeCell ref="G75:J75"/>
    <mergeCell ref="L97:L99"/>
    <mergeCell ref="D98:E98"/>
    <mergeCell ref="F98:G98"/>
    <mergeCell ref="B45:F45"/>
    <mergeCell ref="A97:A100"/>
    <mergeCell ref="A75:B75"/>
    <mergeCell ref="B97:C98"/>
    <mergeCell ref="B94:L94"/>
    <mergeCell ref="K97:K99"/>
    <mergeCell ref="A91:M91"/>
    <mergeCell ref="A59:M59"/>
    <mergeCell ref="A89:B89"/>
    <mergeCell ref="A79:B79"/>
    <mergeCell ref="I57:J57"/>
    <mergeCell ref="H45:I45"/>
    <mergeCell ref="F78:H78"/>
    <mergeCell ref="F108:H108"/>
    <mergeCell ref="J97:J99"/>
    <mergeCell ref="D97:G97"/>
    <mergeCell ref="H97:H99"/>
    <mergeCell ref="I97:I99"/>
    <mergeCell ref="AV9:AW9"/>
    <mergeCell ref="B33:F33"/>
    <mergeCell ref="H33:L33"/>
    <mergeCell ref="A14:M14"/>
    <mergeCell ref="B16:F16"/>
    <mergeCell ref="H16:L16"/>
    <mergeCell ref="AE12:AE22"/>
    <mergeCell ref="AE24:AE33"/>
    <mergeCell ref="A13:B13"/>
    <mergeCell ref="AK12:AK37"/>
  </mergeCells>
  <conditionalFormatting sqref="K57:K58">
    <cfRule type="cellIs" dxfId="0" priority="1" stopIfTrue="1" operator="greaterThan">
      <formula>0.3</formula>
    </cfRule>
  </conditionalFormatting>
  <dataValidations count="9">
    <dataValidation type="list" allowBlank="1" showInputMessage="1" showErrorMessage="1" sqref="B8:D8">
      <formula1>$AF$6:$AF$7</formula1>
    </dataValidation>
    <dataValidation showInputMessage="1" showErrorMessage="1" sqref="I35:I42 H47 D18:D29 D35:D42 D47:D56"/>
    <dataValidation type="list" showInputMessage="1" showErrorMessage="1" sqref="C35:C42">
      <formula1>$AF$25:$AF$32</formula1>
    </dataValidation>
    <dataValidation type="list" showInputMessage="1" showErrorMessage="1" sqref="C47:C56">
      <formula1>$AF$13:$AF$21</formula1>
    </dataValidation>
    <dataValidation type="list" showInputMessage="1" showErrorMessage="1" sqref="C18:C29">
      <formula1>$AL$13:$AL$48</formula1>
    </dataValidation>
    <dataValidation type="list" allowBlank="1" showInputMessage="1" showErrorMessage="1" sqref="B10">
      <formula1>$AN$2:$AN$9</formula1>
    </dataValidation>
    <dataValidation type="list" allowBlank="1" showInputMessage="1" showErrorMessage="1" sqref="B12">
      <formula1>$AV$13:$AV$112</formula1>
    </dataValidation>
    <dataValidation type="list" allowBlank="1" showInputMessage="1" showErrorMessage="1" sqref="B7">
      <formula1>$AP$13:$AP$101</formula1>
    </dataValidation>
    <dataValidation type="list" allowBlank="1" showInputMessage="1" showErrorMessage="1" sqref="B9">
      <formula1>$AM$4:$AM$10</formula1>
    </dataValidation>
  </dataValidations>
  <pageMargins left="0.31496062992125984" right="0.31496062992125984" top="0.15748031496062992" bottom="0.15748031496062992" header="0.31496062992125984" footer="0.31496062992125984"/>
  <pageSetup paperSize="9" scale="53" orientation="landscape" r:id="rId1"/>
  <rowBreaks count="2" manualBreakCount="2">
    <brk id="44" max="16383" man="1"/>
    <brk id="58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K16"/>
  <sheetViews>
    <sheetView showGridLines="0" zoomScale="98" zoomScaleNormal="98" workbookViewId="0"/>
  </sheetViews>
  <sheetFormatPr baseColWidth="10" defaultRowHeight="14.4" x14ac:dyDescent="0.3"/>
  <cols>
    <col min="1" max="1" width="4.109375" customWidth="1"/>
    <col min="2" max="2" width="75.33203125" bestFit="1" customWidth="1"/>
  </cols>
  <sheetData>
    <row r="3" spans="1:11" ht="15" thickBot="1" x14ac:dyDescent="0.35"/>
    <row r="4" spans="1:11" ht="31.8" thickBot="1" x14ac:dyDescent="0.65">
      <c r="B4" s="380" t="s">
        <v>732</v>
      </c>
      <c r="C4" s="381"/>
      <c r="D4" s="381"/>
      <c r="E4" s="381"/>
      <c r="F4" s="381"/>
      <c r="G4" s="381"/>
      <c r="H4" s="381"/>
      <c r="I4" s="381"/>
      <c r="J4" s="381"/>
      <c r="K4" s="382"/>
    </row>
    <row r="5" spans="1:11" s="181" customFormat="1" ht="31.2" x14ac:dyDescent="0.6"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1" ht="25.8" x14ac:dyDescent="0.5">
      <c r="A6" s="138" t="s">
        <v>507</v>
      </c>
      <c r="B6" s="301" t="s">
        <v>741</v>
      </c>
      <c r="C6" s="136"/>
      <c r="D6" s="136"/>
      <c r="E6" s="136"/>
    </row>
    <row r="7" spans="1:11" ht="25.8" x14ac:dyDescent="0.5">
      <c r="A7" s="138" t="s">
        <v>507</v>
      </c>
      <c r="B7" s="301" t="s">
        <v>742</v>
      </c>
      <c r="C7" s="136"/>
      <c r="D7" s="136"/>
      <c r="E7" s="136"/>
    </row>
    <row r="8" spans="1:11" ht="25.8" x14ac:dyDescent="0.5">
      <c r="A8" s="138" t="s">
        <v>507</v>
      </c>
      <c r="B8" s="301" t="s">
        <v>743</v>
      </c>
      <c r="C8" s="136"/>
      <c r="D8" s="136"/>
      <c r="E8" s="136"/>
    </row>
    <row r="9" spans="1:11" ht="25.8" x14ac:dyDescent="0.5">
      <c r="A9" s="138" t="s">
        <v>507</v>
      </c>
      <c r="B9" s="301" t="s">
        <v>744</v>
      </c>
      <c r="C9" s="136"/>
      <c r="D9" s="136"/>
      <c r="E9" s="136"/>
    </row>
    <row r="10" spans="1:11" ht="25.8" x14ac:dyDescent="0.5">
      <c r="A10" s="138" t="s">
        <v>507</v>
      </c>
      <c r="B10" s="302" t="s">
        <v>502</v>
      </c>
      <c r="C10" s="136"/>
      <c r="D10" s="136"/>
      <c r="E10" s="136"/>
    </row>
    <row r="11" spans="1:11" ht="25.8" x14ac:dyDescent="0.3">
      <c r="A11" s="138" t="s">
        <v>507</v>
      </c>
      <c r="B11" s="137"/>
    </row>
    <row r="12" spans="1:11" ht="25.8" x14ac:dyDescent="0.3">
      <c r="A12" s="138"/>
      <c r="B12" s="137"/>
    </row>
    <row r="13" spans="1:11" ht="25.8" x14ac:dyDescent="0.3">
      <c r="A13" s="138"/>
      <c r="B13" s="137"/>
    </row>
    <row r="15" spans="1:11" ht="15" thickBot="1" x14ac:dyDescent="0.35"/>
    <row r="16" spans="1:11" ht="31.8" thickBot="1" x14ac:dyDescent="0.65">
      <c r="A16" s="380" t="s">
        <v>733</v>
      </c>
      <c r="B16" s="381"/>
      <c r="C16" s="381"/>
      <c r="D16" s="381"/>
      <c r="E16" s="381"/>
      <c r="F16" s="381"/>
      <c r="G16" s="381"/>
      <c r="H16" s="381"/>
      <c r="I16" s="381"/>
      <c r="J16" s="382"/>
    </row>
  </sheetData>
  <sheetProtection algorithmName="SHA-512" hashValue="idpxgJCKTMCKn1dNG8Xgs+ToZxNyuN2h3oHwg4Jr4ulbzLbKUmPkeulpNVyfzNfeA1GxBgL6Un9ReH1s4GbBRw==" saltValue="ZY2Ye2YR59+ReWtlN/paYw==" spinCount="100000" sheet="1" objects="1" scenarios="1"/>
  <mergeCells count="2">
    <mergeCell ref="B4:K4"/>
    <mergeCell ref="A16:J16"/>
  </mergeCells>
  <hyperlinks>
    <hyperlink ref="B7" r:id="rId1"/>
    <hyperlink ref="B8" r:id="rId2"/>
    <hyperlink ref="B9" r:id="rId3"/>
    <hyperlink ref="B10" r:id="rId4" display="https://anr.fr/fr/rf/"/>
    <hyperlink ref="B6" r:id="rId5"/>
  </hyperlinks>
  <pageMargins left="0.70866141732283472" right="0.70866141732283472" top="0.74803149606299213" bottom="0.74803149606299213" header="0.31496062992125984" footer="0.31496062992125984"/>
  <pageSetup paperSize="9" scale="66" orientation="landscape" r:id="rId6"/>
  <drawing r:id="rId7"/>
  <legacyDrawing r:id="rId8"/>
  <oleObjects>
    <mc:AlternateContent xmlns:mc="http://schemas.openxmlformats.org/markup-compatibility/2006">
      <mc:Choice Requires="x14">
        <oleObject progId="Document" dvAspect="DVASPECT_ICON" shapeId="3084" r:id="rId9">
          <objectPr defaultSize="0" autoPict="0" r:id="rId10">
            <anchor moveWithCells="1">
              <from>
                <xdr:col>1</xdr:col>
                <xdr:colOff>3261360</xdr:colOff>
                <xdr:row>10</xdr:row>
                <xdr:rowOff>99060</xdr:rowOff>
              </from>
              <to>
                <xdr:col>1</xdr:col>
                <xdr:colOff>4495800</xdr:colOff>
                <xdr:row>13</xdr:row>
                <xdr:rowOff>38100</xdr:rowOff>
              </to>
            </anchor>
          </objectPr>
        </oleObject>
      </mc:Choice>
      <mc:Fallback>
        <oleObject progId="Document" dvAspect="DVASPECT_ICON" shapeId="3084" r:id="rId9"/>
      </mc:Fallback>
    </mc:AlternateContent>
    <mc:AlternateContent xmlns:mc="http://schemas.openxmlformats.org/markup-compatibility/2006">
      <mc:Choice Requires="x14">
        <oleObject progId="Document" dvAspect="DVASPECT_ICON" shapeId="3089" r:id="rId11">
          <objectPr defaultSize="0" autoPict="0" r:id="rId12">
            <anchor moveWithCells="1">
              <from>
                <xdr:col>1</xdr:col>
                <xdr:colOff>1775460</xdr:colOff>
                <xdr:row>10</xdr:row>
                <xdr:rowOff>114300</xdr:rowOff>
              </from>
              <to>
                <xdr:col>1</xdr:col>
                <xdr:colOff>2964180</xdr:colOff>
                <xdr:row>13</xdr:row>
                <xdr:rowOff>7620</xdr:rowOff>
              </to>
            </anchor>
          </objectPr>
        </oleObject>
      </mc:Choice>
      <mc:Fallback>
        <oleObject progId="Document" dvAspect="DVASPECT_ICON" shapeId="3089" r:id="rId11"/>
      </mc:Fallback>
    </mc:AlternateContent>
    <mc:AlternateContent xmlns:mc="http://schemas.openxmlformats.org/markup-compatibility/2006">
      <mc:Choice Requires="x14">
        <oleObject progId="Document" dvAspect="DVASPECT_ICON" shapeId="3091" r:id="rId13">
          <objectPr defaultSize="0" autoPict="0" r:id="rId14">
            <anchor moveWithCells="1">
              <from>
                <xdr:col>1</xdr:col>
                <xdr:colOff>304800</xdr:colOff>
                <xdr:row>10</xdr:row>
                <xdr:rowOff>106680</xdr:rowOff>
              </from>
              <to>
                <xdr:col>1</xdr:col>
                <xdr:colOff>1493520</xdr:colOff>
                <xdr:row>13</xdr:row>
                <xdr:rowOff>0</xdr:rowOff>
              </to>
            </anchor>
          </objectPr>
        </oleObject>
      </mc:Choice>
      <mc:Fallback>
        <oleObject progId="Document" dvAspect="DVASPECT_ICON" shapeId="3091" r:id="rId1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57"/>
  <sheetViews>
    <sheetView showGridLines="0" workbookViewId="0"/>
  </sheetViews>
  <sheetFormatPr baseColWidth="10" defaultRowHeight="14.4" x14ac:dyDescent="0.3"/>
  <sheetData>
    <row r="3" spans="2:12" ht="20.25" customHeight="1" thickBot="1" x14ac:dyDescent="0.35"/>
    <row r="4" spans="2:12" ht="18.600000000000001" thickBot="1" x14ac:dyDescent="0.4">
      <c r="B4" s="385" t="s">
        <v>506</v>
      </c>
      <c r="C4" s="386"/>
      <c r="D4" s="386"/>
      <c r="E4" s="386"/>
      <c r="F4" s="386"/>
      <c r="G4" s="386"/>
      <c r="H4" s="386"/>
      <c r="I4" s="386"/>
      <c r="J4" s="386"/>
      <c r="K4" s="386"/>
      <c r="L4" s="387"/>
    </row>
    <row r="36" spans="1:4" x14ac:dyDescent="0.3">
      <c r="A36" s="167"/>
    </row>
    <row r="37" spans="1:4" ht="16.5" customHeight="1" x14ac:dyDescent="0.3">
      <c r="A37" s="168"/>
    </row>
    <row r="38" spans="1:4" ht="28.5" customHeight="1" x14ac:dyDescent="0.3">
      <c r="A38" s="170"/>
      <c r="B38" s="170"/>
      <c r="C38" s="170"/>
      <c r="D38" s="170"/>
    </row>
    <row r="39" spans="1:4" x14ac:dyDescent="0.3">
      <c r="A39" s="383"/>
      <c r="B39" s="383"/>
      <c r="C39" s="383"/>
      <c r="D39" s="383"/>
    </row>
    <row r="40" spans="1:4" ht="15.6" x14ac:dyDescent="0.3">
      <c r="A40" s="388"/>
      <c r="B40" s="384"/>
      <c r="C40" s="173"/>
      <c r="D40" s="172"/>
    </row>
    <row r="41" spans="1:4" x14ac:dyDescent="0.3">
      <c r="A41" s="388"/>
      <c r="B41" s="384"/>
      <c r="C41" s="171"/>
      <c r="D41" s="174"/>
    </row>
    <row r="42" spans="1:4" ht="37.5" customHeight="1" x14ac:dyDescent="0.3">
      <c r="A42" s="388"/>
      <c r="B42" s="384"/>
      <c r="C42" s="172"/>
      <c r="D42" s="172"/>
    </row>
    <row r="43" spans="1:4" x14ac:dyDescent="0.3">
      <c r="A43" s="388"/>
      <c r="B43" s="384"/>
      <c r="C43" s="175"/>
      <c r="D43" s="174"/>
    </row>
    <row r="44" spans="1:4" x14ac:dyDescent="0.3">
      <c r="A44" s="388"/>
      <c r="B44" s="389"/>
      <c r="C44" s="172"/>
      <c r="D44" s="172"/>
    </row>
    <row r="45" spans="1:4" x14ac:dyDescent="0.3">
      <c r="A45" s="388"/>
      <c r="B45" s="389"/>
      <c r="C45" s="175"/>
      <c r="D45" s="174"/>
    </row>
    <row r="46" spans="1:4" ht="15.6" x14ac:dyDescent="0.3">
      <c r="A46" s="388"/>
      <c r="B46" s="384"/>
      <c r="C46" s="172"/>
      <c r="D46" s="173"/>
    </row>
    <row r="47" spans="1:4" x14ac:dyDescent="0.3">
      <c r="A47" s="388"/>
      <c r="B47" s="384"/>
      <c r="C47" s="171"/>
      <c r="D47" s="174"/>
    </row>
    <row r="48" spans="1:4" x14ac:dyDescent="0.3">
      <c r="A48" s="388"/>
      <c r="B48" s="384"/>
      <c r="C48" s="172"/>
      <c r="D48" s="172"/>
    </row>
    <row r="49" spans="1:4" ht="15.75" customHeight="1" x14ac:dyDescent="0.3">
      <c r="A49" s="388"/>
      <c r="B49" s="384"/>
      <c r="C49" s="176"/>
      <c r="D49" s="174"/>
    </row>
    <row r="50" spans="1:4" x14ac:dyDescent="0.3">
      <c r="A50" s="383"/>
      <c r="B50" s="383"/>
      <c r="C50" s="383"/>
      <c r="D50" s="383"/>
    </row>
    <row r="51" spans="1:4" x14ac:dyDescent="0.3">
      <c r="A51" s="171"/>
      <c r="B51" s="384"/>
      <c r="C51" s="172"/>
      <c r="D51" s="172"/>
    </row>
    <row r="52" spans="1:4" x14ac:dyDescent="0.3">
      <c r="A52" s="171"/>
      <c r="B52" s="384"/>
      <c r="C52" s="176"/>
      <c r="D52" s="174"/>
    </row>
    <row r="53" spans="1:4" ht="15.6" x14ac:dyDescent="0.3">
      <c r="A53" s="169"/>
      <c r="B53" s="384"/>
      <c r="C53" s="173"/>
      <c r="D53" s="172"/>
    </row>
    <row r="54" spans="1:4" x14ac:dyDescent="0.3">
      <c r="A54" s="169"/>
      <c r="B54" s="384"/>
      <c r="C54" s="176"/>
      <c r="D54" s="174"/>
    </row>
    <row r="55" spans="1:4" ht="15" x14ac:dyDescent="0.3">
      <c r="A55" s="177"/>
    </row>
    <row r="56" spans="1:4" x14ac:dyDescent="0.3">
      <c r="A56" s="178"/>
    </row>
    <row r="57" spans="1:4" x14ac:dyDescent="0.3">
      <c r="A57" s="179"/>
    </row>
  </sheetData>
  <sheetProtection algorithmName="SHA-512" hashValue="ODNz5k1YjBS1uWtTVSx9gyLYgu3/tsT31EWbOYrTBQXVd42MGzZsPTpnnhfxoWKWJ9WIa82TQ0fYzK3NRejRwQ==" saltValue="qSk/wForTPxDZAMaSFOkwA==" spinCount="100000" sheet="1" objects="1" scenarios="1"/>
  <mergeCells count="11">
    <mergeCell ref="A50:D50"/>
    <mergeCell ref="B51:B52"/>
    <mergeCell ref="B53:B54"/>
    <mergeCell ref="B4:L4"/>
    <mergeCell ref="A39:D39"/>
    <mergeCell ref="A40:A49"/>
    <mergeCell ref="B40:B41"/>
    <mergeCell ref="B42:B43"/>
    <mergeCell ref="B44:B45"/>
    <mergeCell ref="B46:B47"/>
    <mergeCell ref="B48:B4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Infos Admin.</vt:lpstr>
      <vt:lpstr>Budget</vt:lpstr>
      <vt:lpstr>Documents de référence</vt:lpstr>
      <vt:lpstr>Contacts DRV de campus</vt:lpstr>
      <vt:lpstr>Budget!Zone_d_impression</vt:lpstr>
      <vt:lpstr>'Contacts DRV de campus'!Zone_d_impression</vt:lpstr>
      <vt:lpstr>'Documents de référence'!Zone_d_impression</vt:lpstr>
    </vt:vector>
  </TitlesOfParts>
  <Company>Administrateur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BERIOU Stephane</dc:creator>
  <cp:lastModifiedBy>Sylvie Pons</cp:lastModifiedBy>
  <cp:lastPrinted>2021-09-20T14:46:44Z</cp:lastPrinted>
  <dcterms:created xsi:type="dcterms:W3CDTF">2020-03-03T13:36:31Z</dcterms:created>
  <dcterms:modified xsi:type="dcterms:W3CDTF">2021-09-23T09:36:05Z</dcterms:modified>
</cp:coreProperties>
</file>